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3"/>
  </bookViews>
  <sheets>
    <sheet name="Převody" sheetId="1" r:id="rId1"/>
    <sheet name="Přehled" sheetId="2" r:id="rId2"/>
    <sheet name="P,F,BV" sheetId="3" r:id="rId3"/>
    <sheet name="KV" sheetId="4" r:id="rId4"/>
    <sheet name="Další požadavky" sheetId="5" r:id="rId5"/>
  </sheets>
  <definedNames/>
  <calcPr fullCalcOnLoad="1"/>
</workbook>
</file>

<file path=xl/sharedStrings.xml><?xml version="1.0" encoding="utf-8"?>
<sst xmlns="http://schemas.openxmlformats.org/spreadsheetml/2006/main" count="638" uniqueCount="533">
  <si>
    <t>Běžné příjmy</t>
  </si>
  <si>
    <t>Druh příjmů</t>
  </si>
  <si>
    <t>Daň z příjmů fyz.osob ze záv. činnosti</t>
  </si>
  <si>
    <t>Daň z příjmů fyz.osob z kapitál.výnosů</t>
  </si>
  <si>
    <t>Daň z příjmů právnických osob</t>
  </si>
  <si>
    <t>Daň z přidané hodnoty</t>
  </si>
  <si>
    <t>- správní poplatky</t>
  </si>
  <si>
    <t>- odvody za odnětí zemědělské půdy</t>
  </si>
  <si>
    <t>- poplatek ze psů</t>
  </si>
  <si>
    <t>- poplatek za užívání veř.prostranství</t>
  </si>
  <si>
    <t>Zemědělství a lesní hospodářství</t>
  </si>
  <si>
    <t>Průmysl, obchod a služby</t>
  </si>
  <si>
    <t>Doprava</t>
  </si>
  <si>
    <t>Vodní hospodářství</t>
  </si>
  <si>
    <t>Kultura</t>
  </si>
  <si>
    <t>Činnost místní správy</t>
  </si>
  <si>
    <t>Finanční operace</t>
  </si>
  <si>
    <t>fond rozvoje bydlení</t>
  </si>
  <si>
    <t>sociální fond</t>
  </si>
  <si>
    <t>Běžné příjmy    c e l k e m</t>
  </si>
  <si>
    <t>Kapitálové příjmy</t>
  </si>
  <si>
    <t>Příjmy z prodeje majetku</t>
  </si>
  <si>
    <t>z prodeje revitalizovaných bytů</t>
  </si>
  <si>
    <t>z prodeje ostatních bytů</t>
  </si>
  <si>
    <t>z prodeje pozemků</t>
  </si>
  <si>
    <t>Financování</t>
  </si>
  <si>
    <t>Přijaté úvěry a půjčky</t>
  </si>
  <si>
    <t xml:space="preserve">Financování   c e l k e m   </t>
  </si>
  <si>
    <t>Běžné výdaje</t>
  </si>
  <si>
    <t>Oblast</t>
  </si>
  <si>
    <t>ZEMĚDĚLSTVÍ A LESNÍ HOSPODÁŘSTVÍ</t>
  </si>
  <si>
    <t>DOPRAVA</t>
  </si>
  <si>
    <t>VODNÍ HOSPODÁŘSTVÍ</t>
  </si>
  <si>
    <t>TĚLOVÝCHOVA A ZÁJMOVÁ ČINNOST</t>
  </si>
  <si>
    <t>odměny za práci s mládeží</t>
  </si>
  <si>
    <t>ZDRAVOTNICTVÍ</t>
  </si>
  <si>
    <t>OCHRANA ŽIVOTNÍHO PROSTŘEDÍ</t>
  </si>
  <si>
    <t>příspěvek obyv.na svoz komun.odpadu</t>
  </si>
  <si>
    <t>požární ochrana</t>
  </si>
  <si>
    <t>STÁTNÍ SPRÁVA, ÚZEMNÍ SAMOSPRÁVA</t>
  </si>
  <si>
    <t>FINANČNÍ OPERACE</t>
  </si>
  <si>
    <t>pojištění majetku města</t>
  </si>
  <si>
    <t>Běžné výdaje   c e l k e m</t>
  </si>
  <si>
    <t>Kapitálové výdaje</t>
  </si>
  <si>
    <t xml:space="preserve">P ř í j m y    c e l k e m   </t>
  </si>
  <si>
    <t>z toho pokuty</t>
  </si>
  <si>
    <t>Bydlení, komun.služby, územní rozvoj</t>
  </si>
  <si>
    <t>- odvod výtěžku z provozování loterií</t>
  </si>
  <si>
    <t>Splátky přijatých úvěrů a půjček</t>
  </si>
  <si>
    <t>Ochrana životního prostředí</t>
  </si>
  <si>
    <t>krizové řízení a nouzové plánování</t>
  </si>
  <si>
    <t>- věcné výdaje</t>
  </si>
  <si>
    <t>BYDLENÍ, KOM. SLUŽBY A ÚZEM.ROZVOJ</t>
  </si>
  <si>
    <t>tisk receptů a žádanek</t>
  </si>
  <si>
    <t>- sociální fond</t>
  </si>
  <si>
    <t>oddělení informatiky</t>
  </si>
  <si>
    <t>úroky</t>
  </si>
  <si>
    <t xml:space="preserve">                        - věcné výdaje</t>
  </si>
  <si>
    <t xml:space="preserve">                        - sociální fond </t>
  </si>
  <si>
    <t>OKST - oddělení informatiky</t>
  </si>
  <si>
    <t>Daň z příjmů fyz.osob ze sam.výděl.činnosti</t>
  </si>
  <si>
    <t>Daň z příjmů právnických osob za obce</t>
  </si>
  <si>
    <t>- poplatek za likvidaci komunálního odpadu</t>
  </si>
  <si>
    <t>- poplatek z ubytovací kapacity</t>
  </si>
  <si>
    <t>ekologická výchova</t>
  </si>
  <si>
    <t>- výdaje spojené s veřejnopráv.smlouvami</t>
  </si>
  <si>
    <t>městská policie - platy</t>
  </si>
  <si>
    <t>Výkupy pozemků</t>
  </si>
  <si>
    <t>celoplošná deratizace</t>
  </si>
  <si>
    <t>pěstební činnost</t>
  </si>
  <si>
    <t>myslivost</t>
  </si>
  <si>
    <t>městská bašta - nájemné</t>
  </si>
  <si>
    <t>protidrogová prevence</t>
  </si>
  <si>
    <t>příspěvek ZO ČSOP Zelené Vendolí</t>
  </si>
  <si>
    <t>městská policie</t>
  </si>
  <si>
    <t xml:space="preserve">Bezpečnost a pořádek </t>
  </si>
  <si>
    <t>sociálně-právní ochrana dětí</t>
  </si>
  <si>
    <t xml:space="preserve">                                    - pronájem bytů</t>
  </si>
  <si>
    <t xml:space="preserve">                                    - pronájem nebytových prostor</t>
  </si>
  <si>
    <t xml:space="preserve">              - nákup materiálu</t>
  </si>
  <si>
    <t xml:space="preserve">              - nákup vody, paliv a energie</t>
  </si>
  <si>
    <t xml:space="preserve">              - nákup služeb</t>
  </si>
  <si>
    <t>odbor soc. věcí a zdravotnictví - výprava pohřbu</t>
  </si>
  <si>
    <t>pokuty (stavební zákon, živnostenský úřad)</t>
  </si>
  <si>
    <t>SKS - nájemné Fabrika</t>
  </si>
  <si>
    <t>Příjmy z vlastní činnosti vč. nájemného</t>
  </si>
  <si>
    <t xml:space="preserve">mytí a oprava kontejnerů, mimořádný svoz plastů </t>
  </si>
  <si>
    <t>svoz komunálního odpadu</t>
  </si>
  <si>
    <t>jubilea</t>
  </si>
  <si>
    <t>Vzdělávání</t>
  </si>
  <si>
    <t>dotace Nadaci J. Plívy</t>
  </si>
  <si>
    <t>Prevence kriminality:</t>
  </si>
  <si>
    <t>údržba významných a památných stromů</t>
  </si>
  <si>
    <t xml:space="preserve">Veřejné osvětlení </t>
  </si>
  <si>
    <t>dotace 1. HBC (hokejbalu)</t>
  </si>
  <si>
    <t>dotace Modelklubu Svitavy</t>
  </si>
  <si>
    <t>dotace Automotoklubu Svitavy</t>
  </si>
  <si>
    <t>Odbor výstavby:</t>
  </si>
  <si>
    <t>Daně</t>
  </si>
  <si>
    <t>Bezpečnost, požární ochrana</t>
  </si>
  <si>
    <t>dotace TJ Svitavy (provoz, nájemné)</t>
  </si>
  <si>
    <t>lokální televize COMVISION</t>
  </si>
  <si>
    <t>OF - úroky z úvěru na akci Fabrika</t>
  </si>
  <si>
    <t xml:space="preserve">OBCHOD A SLUŽBY </t>
  </si>
  <si>
    <t>VZDĚLÁVÁNÍ</t>
  </si>
  <si>
    <t xml:space="preserve">odbor financí - úroky z úvěrů </t>
  </si>
  <si>
    <t xml:space="preserve">                       - věcné výdaje</t>
  </si>
  <si>
    <t>Investiční dotace - Bonanza</t>
  </si>
  <si>
    <t>- náhrady mezd v době nemoci</t>
  </si>
  <si>
    <t xml:space="preserve">                       - pojistné, OOV</t>
  </si>
  <si>
    <t>Poplatky a odvody</t>
  </si>
  <si>
    <t>studenti, výměnné pobyty, mezinárodní spolupráce</t>
  </si>
  <si>
    <t>dovybavení Fabriky  - doplnění inventáře</t>
  </si>
  <si>
    <t>DPH</t>
  </si>
  <si>
    <t>bankovní poplatky apod.</t>
  </si>
  <si>
    <t>- za zkoušky od žadatelů o řidič.oprávnění</t>
  </si>
  <si>
    <t>nájemné Vodárenská Svitavy - kanalizace, ČOV</t>
  </si>
  <si>
    <t xml:space="preserve">                                                - vodovod</t>
  </si>
  <si>
    <t xml:space="preserve">                                    - příjmy z poskyt.služeb</t>
  </si>
  <si>
    <t xml:space="preserve">                                    - příjmy z poskyt.služeb SVJ</t>
  </si>
  <si>
    <t>aktual.orientačního systému, úpr.doprav.značení</t>
  </si>
  <si>
    <t>projekty školských zařízení - prev.kriminality</t>
  </si>
  <si>
    <t>vyhodnocení ankety nejlepší žák, student roku</t>
  </si>
  <si>
    <t xml:space="preserve">              - opravy a udrž.bytů, bytových objektů</t>
  </si>
  <si>
    <t>KULTURA, CÍRKVE, SDĚL.PROSTŘEDKY</t>
  </si>
  <si>
    <t>Sociální péče</t>
  </si>
  <si>
    <t>odborný lesní hospodář - městské lesy</t>
  </si>
  <si>
    <t>Schválený</t>
  </si>
  <si>
    <t>Upr. rozpočet</t>
  </si>
  <si>
    <t xml:space="preserve">Návrh na rok </t>
  </si>
  <si>
    <t>AKCE</t>
  </si>
  <si>
    <t>Výdaje celkem</t>
  </si>
  <si>
    <t>Předpokl. dotace</t>
  </si>
  <si>
    <t>vlastní</t>
  </si>
  <si>
    <t>zdroje</t>
  </si>
  <si>
    <t>Bydlení, komunální služby a územní rozvoj</t>
  </si>
  <si>
    <t>V ý d a j e   celkem</t>
  </si>
  <si>
    <t>na kapitálové výdaje:</t>
  </si>
  <si>
    <t>Územní samospráva</t>
  </si>
  <si>
    <t>Oddělení informatiky:</t>
  </si>
  <si>
    <t>Kapitálové výdaje celkem</t>
  </si>
  <si>
    <t>na běžné výdaje:</t>
  </si>
  <si>
    <t>OF - úroky z úvěru na stadion</t>
  </si>
  <si>
    <t>v tis. Kč</t>
  </si>
  <si>
    <t>objekt kuželny</t>
  </si>
  <si>
    <t xml:space="preserve">       - materiál a služby</t>
  </si>
  <si>
    <t>Domov na rozcestí - platba za služby dle dohody</t>
  </si>
  <si>
    <t>dotace od obcí - veřejnoprávní smlouvy</t>
  </si>
  <si>
    <t xml:space="preserve">                                    - úroky FRB</t>
  </si>
  <si>
    <t xml:space="preserve">                        - náhrady mezd v době nemoci</t>
  </si>
  <si>
    <t xml:space="preserve">zastupitelstvo </t>
  </si>
  <si>
    <t>Tělovýchova</t>
  </si>
  <si>
    <t>Odbor životního prostředí:</t>
  </si>
  <si>
    <t>sportovec roku města Svitavy</t>
  </si>
  <si>
    <t>Investiční dotace - Květná Zahrada</t>
  </si>
  <si>
    <t>Odbor dopravy:</t>
  </si>
  <si>
    <t>Převody z bankovních účtů</t>
  </si>
  <si>
    <t xml:space="preserve">energie na stadionu </t>
  </si>
  <si>
    <t>pronájmy objektů</t>
  </si>
  <si>
    <t>Svitavský stadion - energie</t>
  </si>
  <si>
    <t>Smetanova Litomyšl - pořádání koncertu ve Fabrice</t>
  </si>
  <si>
    <t xml:space="preserve">Fond regenerace - oprava kulturních památek </t>
  </si>
  <si>
    <t>údržba městských ploch</t>
  </si>
  <si>
    <t>OSZ - nájemné z nebytových prostor objektů soc. služeb</t>
  </si>
  <si>
    <t>rezerva na velké opravy, nákup kolků</t>
  </si>
  <si>
    <t>granty z Pardubického kraje, ostatní</t>
  </si>
  <si>
    <t>ZŠ T.G.Masaryka - oprava fasády</t>
  </si>
  <si>
    <t>I. Příjmy</t>
  </si>
  <si>
    <t>Daňové příjmy</t>
  </si>
  <si>
    <t>- daně</t>
  </si>
  <si>
    <t>- poplatky a odvody</t>
  </si>
  <si>
    <t>Nedaňové příjmy</t>
  </si>
  <si>
    <t>- z vlastní činnosti vč. nájemného</t>
  </si>
  <si>
    <t>- splátky půjček</t>
  </si>
  <si>
    <t>BĚŽNÉ  PŘÍJMY  CELKEM</t>
  </si>
  <si>
    <t>PŘÍJMY CELKEM</t>
  </si>
  <si>
    <t>II. Výdaje</t>
  </si>
  <si>
    <t>BĚŽNÉ  VÝDAJE  CELKEM</t>
  </si>
  <si>
    <t>KAPITÁLOVÉ  VÝDAJE</t>
  </si>
  <si>
    <t>VÝDAJE  CELKEM</t>
  </si>
  <si>
    <t>FINANCOVÁNÍ</t>
  </si>
  <si>
    <t>III. Financování</t>
  </si>
  <si>
    <t>Splátky úvěrů</t>
  </si>
  <si>
    <t>FINANCOVÁNÍ  CELKEM</t>
  </si>
  <si>
    <t>z Fondu rozvoje bydlení</t>
  </si>
  <si>
    <t>z toho:</t>
  </si>
  <si>
    <t>na běžné výdaje</t>
  </si>
  <si>
    <t>na kapitálové výdaje</t>
  </si>
  <si>
    <t>park.automaty,zn.posudky,cyklobus,uskladnění autovraků</t>
  </si>
  <si>
    <t>Seniorcentrum města Svitavy s.r.o. - dotace na provoz</t>
  </si>
  <si>
    <t>dotace MC Krůček Svitavy</t>
  </si>
  <si>
    <t xml:space="preserve">dotace Charitě Svitavy </t>
  </si>
  <si>
    <t>dotace Středisku sociálních služeb SALVIA</t>
  </si>
  <si>
    <t>daň z příjmů obce</t>
  </si>
  <si>
    <t>- odvod z výherních hracích přístrojů</t>
  </si>
  <si>
    <t>projekt Vzdělávání pro konkurenceschopnost</t>
  </si>
  <si>
    <t>dotace SPORTES s.r.o.</t>
  </si>
  <si>
    <t>tis. Kč</t>
  </si>
  <si>
    <t>oprava lesních cest</t>
  </si>
  <si>
    <t>z Fondu regenerace památek</t>
  </si>
  <si>
    <t>Vějíř - 56 b.j. A,B,C,D</t>
  </si>
  <si>
    <t xml:space="preserve">          10 rod.domků</t>
  </si>
  <si>
    <t xml:space="preserve">          42 b.j. E,F,G</t>
  </si>
  <si>
    <t xml:space="preserve">          24 b.j. H,I</t>
  </si>
  <si>
    <t xml:space="preserve">          25 b.j. O</t>
  </si>
  <si>
    <t xml:space="preserve">          93 b.j. oprava Větrná 4-14</t>
  </si>
  <si>
    <t>revitalizace Felberova 17-29</t>
  </si>
  <si>
    <t>Základní infrastruktura pro volnočasové aktivity</t>
  </si>
  <si>
    <t>ČOV - drobné úpravy provozní budovy</t>
  </si>
  <si>
    <t xml:space="preserve"> - SPORTES s.r.o. - veřejné osvětlení</t>
  </si>
  <si>
    <t xml:space="preserve">                            - pohřebnictví</t>
  </si>
  <si>
    <t xml:space="preserve">                            - veřejné WC</t>
  </si>
  <si>
    <t xml:space="preserve">                            - komunální služby - rezerva</t>
  </si>
  <si>
    <t xml:space="preserve">              - nebytové prostory (opravy, energie, služby)</t>
  </si>
  <si>
    <t>CELKEM</t>
  </si>
  <si>
    <t>pomoc osobám v hmotné nouzi</t>
  </si>
  <si>
    <t>Další požadavky na investice a velké opravy</t>
  </si>
  <si>
    <t>- fond na úpravu zevnějšku</t>
  </si>
  <si>
    <t>Rozpis rozpočtu:</t>
  </si>
  <si>
    <t xml:space="preserve">                                                                SCHODEK</t>
  </si>
  <si>
    <t xml:space="preserve">Třída 1 - </t>
  </si>
  <si>
    <t xml:space="preserve">Třída 2 - </t>
  </si>
  <si>
    <t xml:space="preserve">Třída 4 - </t>
  </si>
  <si>
    <t xml:space="preserve">Třída 3 - </t>
  </si>
  <si>
    <t xml:space="preserve">Třída 5 - </t>
  </si>
  <si>
    <t xml:space="preserve">Třída 6 - </t>
  </si>
  <si>
    <t>Odvětví</t>
  </si>
  <si>
    <t>Průmysl, obchod, služby</t>
  </si>
  <si>
    <t>Kultura, církve a sdělovací prostředky</t>
  </si>
  <si>
    <t>Tělovýchova a zájmová činnost</t>
  </si>
  <si>
    <t>Zdravotnictví</t>
  </si>
  <si>
    <t>Sociální služby a pomoc</t>
  </si>
  <si>
    <t>SOCIÁLNÍ SLUŽBY A POMOC</t>
  </si>
  <si>
    <t>BEZPEČNOST, POŽÁRNÍ OCHRANA</t>
  </si>
  <si>
    <t>BESIP, dětské dopravní hřiště</t>
  </si>
  <si>
    <t>rybářské lístky, úklid odpadu okolo rybníka Rosnička</t>
  </si>
  <si>
    <t>schválená</t>
  </si>
  <si>
    <t>dotace</t>
  </si>
  <si>
    <t>dotace Sporty Svitavy o.s.</t>
  </si>
  <si>
    <t>dotace na opravu základen zájmových skupin mládeže</t>
  </si>
  <si>
    <t>dotace Sdružení rodičů a přátel Gymnázia</t>
  </si>
  <si>
    <t>komunitní plánování</t>
  </si>
  <si>
    <t>P36 Regererace vybraných částí veřejné zeleně města</t>
  </si>
  <si>
    <t>informační tabule ve Vodárenském lese</t>
  </si>
  <si>
    <t>Multifunkční centrum Fabrika</t>
  </si>
  <si>
    <t>dotace azylovému domu pro matky s dětmi (ČČK)</t>
  </si>
  <si>
    <t>souhrnný dotační vztah stát.rozpočtu - výkon státní správy</t>
  </si>
  <si>
    <t>grantový program</t>
  </si>
  <si>
    <t>pěstounská péče</t>
  </si>
  <si>
    <t>Rozvoj města - projektová dokumentace, studie</t>
  </si>
  <si>
    <t>Intenzifikace ČOV (ČS)</t>
  </si>
  <si>
    <t>Intenzifikace ČOV ze SFŽP</t>
  </si>
  <si>
    <t>dotace Domovu na rozcestí - odlehčovací služby</t>
  </si>
  <si>
    <t xml:space="preserve">rezerva v oblasti kultury, ost. </t>
  </si>
  <si>
    <t>podpora významných sportovních akcí</t>
  </si>
  <si>
    <t>protipovodňová ochrana</t>
  </si>
  <si>
    <t>dotace a.s. LIKO - nákup kontejnerů</t>
  </si>
  <si>
    <t>CPP</t>
  </si>
  <si>
    <t>příspěvek ÚP - objekt okamžité pomoci</t>
  </si>
  <si>
    <t>příspěvek na výkon pěstounské péče</t>
  </si>
  <si>
    <t xml:space="preserve">Ochrana životního prostředí </t>
  </si>
  <si>
    <t xml:space="preserve">dotace církvím </t>
  </si>
  <si>
    <t xml:space="preserve">Třída 8 - </t>
  </si>
  <si>
    <t xml:space="preserve">Vzdělávání </t>
  </si>
  <si>
    <t>Pěstounská péče</t>
  </si>
  <si>
    <t>vratky dotací, vratky neoprávněně přijatých dávek</t>
  </si>
  <si>
    <t xml:space="preserve">infokanál - umístění antény </t>
  </si>
  <si>
    <t>Centrum podpory projektů - platy</t>
  </si>
  <si>
    <t>provoz sběrného dvora, fotopasti</t>
  </si>
  <si>
    <t>Vzdělávání a školské služby</t>
  </si>
  <si>
    <t>Převod na ostatní kapitálové výdaje</t>
  </si>
  <si>
    <t>Daň z nemovitých věcí</t>
  </si>
  <si>
    <t>Vratky dotací, vratky neoprávněně přijatých sociálních dávek</t>
  </si>
  <si>
    <t>psí útulek, veterinární činnost</t>
  </si>
  <si>
    <t>Přijetí úvěrů, půjček</t>
  </si>
  <si>
    <t xml:space="preserve">odbor výstavby </t>
  </si>
  <si>
    <t>OŠK - P59 Česko-polské hledání hvězdy Davidovy</t>
  </si>
  <si>
    <t>ostatní</t>
  </si>
  <si>
    <t>P47 Snížení energet.náročnosti budov MŠ Pražská</t>
  </si>
  <si>
    <t>odborný lesní hospodář - správní obvod</t>
  </si>
  <si>
    <t>P31 Prstenec zeleně v jihozápadní části Svitav</t>
  </si>
  <si>
    <t>odbor vnitřní správy</t>
  </si>
  <si>
    <t>odbor správních činností</t>
  </si>
  <si>
    <t>OVS - platy</t>
  </si>
  <si>
    <t>OSČ</t>
  </si>
  <si>
    <t xml:space="preserve">        - P76 Konsolidace IT a nové služby TC obcím</t>
  </si>
  <si>
    <t>Domov na rozcestí - oprava oken (věcné břemeno)</t>
  </si>
  <si>
    <t>Modernizace objektů v majetku města</t>
  </si>
  <si>
    <t>Územní plán - územní studie</t>
  </si>
  <si>
    <t>Rezerva na projektové dokumentace</t>
  </si>
  <si>
    <t>Svitava - mosty, lávky - projektová příprava</t>
  </si>
  <si>
    <t>Požární ochrana:</t>
  </si>
  <si>
    <t>úroky z půjčky SFŽP - Intenzifikace ČOV</t>
  </si>
  <si>
    <t>OF - úroky z úvěru ČS - Intenzifikace ČOV</t>
  </si>
  <si>
    <t xml:space="preserve">        - likvidace starého kalového pole</t>
  </si>
  <si>
    <t>provoz a údržba komunitní kompostárny</t>
  </si>
  <si>
    <t>Zbudování kontejnerových míst pro bioodpad</t>
  </si>
  <si>
    <t>likvidace holubů, zabezpečení proti hnízdění holubů</t>
  </si>
  <si>
    <t>Odbor školství a kultury:</t>
  </si>
  <si>
    <t>TSMS Svitavy - rekonstrukce sběrných míst</t>
  </si>
  <si>
    <r>
      <t xml:space="preserve">TSMS Svitavy - </t>
    </r>
    <r>
      <rPr>
        <sz val="9"/>
        <rFont val="Arial CE"/>
        <family val="0"/>
      </rPr>
      <t>pořízení kontejnerů na bioodpad</t>
    </r>
  </si>
  <si>
    <t>Charita Svitavy</t>
  </si>
  <si>
    <t>MC Krůček</t>
  </si>
  <si>
    <t>Centrum J.J.Pestalozziho o.p.s.</t>
  </si>
  <si>
    <t>MMG</t>
  </si>
  <si>
    <t>MŠ a ZŠ Sokolovská</t>
  </si>
  <si>
    <t>MŠ a ZŠ Lačnov</t>
  </si>
  <si>
    <t>ZŠ Riegrova</t>
  </si>
  <si>
    <t>Mikroregion Svitavsko</t>
  </si>
  <si>
    <t>Rekonstrukce lávky v ul. U Lávky</t>
  </si>
  <si>
    <t>P16 Kanalizace města Svitavy - III. etapa</t>
  </si>
  <si>
    <t>ORM - majetkové oddělení</t>
  </si>
  <si>
    <t>ORM - bytové oddělení:</t>
  </si>
  <si>
    <t>ORM - oddělení majetkové</t>
  </si>
  <si>
    <t>ORM - oddělení bytové</t>
  </si>
  <si>
    <t xml:space="preserve">ORM - oddělení investiční </t>
  </si>
  <si>
    <r>
      <t xml:space="preserve">ORM - odd.investiční - </t>
    </r>
    <r>
      <rPr>
        <sz val="9"/>
        <rFont val="Arial CE"/>
        <family val="0"/>
      </rPr>
      <t>P7.4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Revit.zeleně v areálu stadionu</t>
    </r>
  </si>
  <si>
    <t>ORM - oddělení investiční:</t>
  </si>
  <si>
    <t>Kabel vysokého napětí do průmyslové zóny</t>
  </si>
  <si>
    <t>Rekonstrukce vnitřních prostor objektu kina Vesmír</t>
  </si>
  <si>
    <t>Převedení povrchových vod v lokalitě nad rybníkem</t>
  </si>
  <si>
    <t>ORM - oddělení majetkové:</t>
  </si>
  <si>
    <t>ORM - oddělení bytové:</t>
  </si>
  <si>
    <t>Odbor vnitřní správy:</t>
  </si>
  <si>
    <t>odvod z investičního fondu - MŠ, ZŠ</t>
  </si>
  <si>
    <t xml:space="preserve">                                            - ZUŠ</t>
  </si>
  <si>
    <t>ORM - odd.majetkové - SPORTES s.r.o. - veřejná zeleň</t>
  </si>
  <si>
    <t>ORM - odd. majetkové - SPORTES s.r.o. - kulturní akce</t>
  </si>
  <si>
    <t>ORM - odd. majetkové - SPORTES s.r.o. - komunikace</t>
  </si>
  <si>
    <t xml:space="preserve">                        - OOV, pojistné</t>
  </si>
  <si>
    <t>- OOV, pojistné</t>
  </si>
  <si>
    <t xml:space="preserve">       - OOV, pojistné</t>
  </si>
  <si>
    <t>P32 Prstenec zeleně v jihozápadní části Svitav - II.etapa</t>
  </si>
  <si>
    <t>informační bannery</t>
  </si>
  <si>
    <t>zařízení na skenování - Centrální registr vozidel</t>
  </si>
  <si>
    <t>ostatní transfery přijaté během roku</t>
  </si>
  <si>
    <t>Neinvestiční přijaté transfery</t>
  </si>
  <si>
    <t>P9.3 Zahrada MŠ ČSA jako součást EVVO</t>
  </si>
  <si>
    <t>P9.8 Zahrada MŠ M. Majerové jako součást EVVO</t>
  </si>
  <si>
    <t>P9.5 Zahrada MŠ Úvoz jako součást EVVO</t>
  </si>
  <si>
    <t>úklidový stroj - závěrečné vyhodnocení akce</t>
  </si>
  <si>
    <t>Investiční přijaté transfery</t>
  </si>
  <si>
    <t>příspěvek na P59 Česko-polské hledání hvězdy Davidovy</t>
  </si>
  <si>
    <t>Ostatní kapitálové příjmy</t>
  </si>
  <si>
    <t>P90 Zřízení půjčovny kol ve Svitavách</t>
  </si>
  <si>
    <t xml:space="preserve">P9.3 Zahrada MŠ ČSA jako součást EVVO </t>
  </si>
  <si>
    <t>prevence kriminality</t>
  </si>
  <si>
    <t>z Fondu rozvoje bydlení - opravy</t>
  </si>
  <si>
    <t>z Fondu rozvoje bydlení - rekonstrukce</t>
  </si>
  <si>
    <r>
      <rPr>
        <b/>
        <sz val="10"/>
        <rFont val="Arial CE"/>
        <family val="0"/>
      </rPr>
      <t>P61</t>
    </r>
    <r>
      <rPr>
        <sz val="10"/>
        <rFont val="Arial CE"/>
        <family val="0"/>
      </rPr>
      <t xml:space="preserve"> Bezbariérové chodníky Svitavy - II. etapa </t>
    </r>
  </si>
  <si>
    <t>Investiční příjmy</t>
  </si>
  <si>
    <t>INVESTIČNÍ  PŘÍJMY  CELKEM</t>
  </si>
  <si>
    <t>z prodeje 10 rodinných domků</t>
  </si>
  <si>
    <t>OVS - zelený bonus - fotovoltaické elektrárny</t>
  </si>
  <si>
    <t>rozpočet 2015</t>
  </si>
  <si>
    <t>k 30.6.2015</t>
  </si>
  <si>
    <t>Návrh na rok 2016</t>
  </si>
  <si>
    <t>Návrh rozpočtu města Svitavy na rok 2016</t>
  </si>
  <si>
    <t>příjem od EKO-KOMu atd. za třídění odpadu</t>
  </si>
  <si>
    <t>Příjmy z prodeje dlouhodobého finančního majetku</t>
  </si>
  <si>
    <t>příjem při zániku Kanalizace Svitavy s.r.o.</t>
  </si>
  <si>
    <t>P67 Snížení energet. náročnosti budov MŠ ČSA</t>
  </si>
  <si>
    <t>P68 Snížení energet.náročnosti budov MŠ M.Majerové</t>
  </si>
  <si>
    <t>převod Kanalizace Svitavy s.r.o. - právní služby</t>
  </si>
  <si>
    <t>geodetické zaměření skutečného stavu kanalizace</t>
  </si>
  <si>
    <t>nájemné za kanalizaci obci Javorník</t>
  </si>
  <si>
    <t>stojany, držáky pro sběrné nádoby</t>
  </si>
  <si>
    <t>P91 Prstenec zeleně v jihozápadní části Svitav - III. etapa</t>
  </si>
  <si>
    <t>odstranění odpadů v areálu Vitka Brněnec</t>
  </si>
  <si>
    <t>objekt Jungmannova - oprava komínové lávky</t>
  </si>
  <si>
    <t>- dodatečné volby do zastupitelstva obce Želivsko</t>
  </si>
  <si>
    <t>OSZ - dar společnosti Lékaři bez hranic, o.p.s.</t>
  </si>
  <si>
    <t>Chodník Lačnov - PD</t>
  </si>
  <si>
    <t>Křižovatka ul. Dimitrovova a R. Kloudy</t>
  </si>
  <si>
    <t>Rezerva na projektové dokumentace OD</t>
  </si>
  <si>
    <t>Rekonstrukce ul. Zadní</t>
  </si>
  <si>
    <t>Rekonstrukce povrchu ul. Lázeňská</t>
  </si>
  <si>
    <t>Rekonstrukce povrchu ul. E. Beneše</t>
  </si>
  <si>
    <t>Chodník Pavlovova, Purkyňova</t>
  </si>
  <si>
    <t>Rekonstrukce chodníku na ul. Národní osvobození</t>
  </si>
  <si>
    <t>Parkoviště na ul. Svitavská (koloniál)</t>
  </si>
  <si>
    <t>Výkupy objektů, zřizování věcných břemen apod.</t>
  </si>
  <si>
    <t>nákup 2 služebních vozů</t>
  </si>
  <si>
    <t>ČOV - úpravy provoz. budovy,pořízení strojů a vybavení</t>
  </si>
  <si>
    <t xml:space="preserve">Kanalizace města Svitavy </t>
  </si>
  <si>
    <t>Výstavba a rekonstr.sběrných míst na separaci odpadů</t>
  </si>
  <si>
    <t>Komunitní kompostárna Svitavy - rozšíření</t>
  </si>
  <si>
    <t>Lávka v parku Jana Palacha</t>
  </si>
  <si>
    <t>opravy a údržba, rezerva pro poskytovatele sociál. služeb</t>
  </si>
  <si>
    <t xml:space="preserve">Inv.dotace Charitě - pořízení automobilu - Světlanka </t>
  </si>
  <si>
    <t>dotace Úřadu vlády - Terénní programy</t>
  </si>
  <si>
    <t xml:space="preserve">                                Rokycanova 13</t>
  </si>
  <si>
    <t xml:space="preserve">                                Rokycanova 15</t>
  </si>
  <si>
    <t xml:space="preserve">                                Rokycanova 19</t>
  </si>
  <si>
    <t xml:space="preserve">                                nám. Míru 35/75</t>
  </si>
  <si>
    <t>Opravy: střechy holandských domů</t>
  </si>
  <si>
    <t xml:space="preserve">            Felberova 31 dle PD</t>
  </si>
  <si>
    <t xml:space="preserve">            domy na nám. Míru</t>
  </si>
  <si>
    <t xml:space="preserve">            Dvořákova 2202/5</t>
  </si>
  <si>
    <t>Modernizace objektů: Antonína Slavíčka 50</t>
  </si>
  <si>
    <t>právní služby, nájemné za uložení zeminy</t>
  </si>
  <si>
    <t>plán odpadového hospodářství</t>
  </si>
  <si>
    <t>údržba zeleně na stadionu</t>
  </si>
  <si>
    <r>
      <t xml:space="preserve">rezerva na opr. </t>
    </r>
    <r>
      <rPr>
        <sz val="9"/>
        <rFont val="Arial CE"/>
        <family val="0"/>
      </rPr>
      <t>(Vodárenský les, Brand, park Patriotů)</t>
    </r>
  </si>
  <si>
    <t xml:space="preserve">Kamerové body a vysílač </t>
  </si>
  <si>
    <t>nová technologie do TV studia</t>
  </si>
  <si>
    <t>sportovní hala - opr.palubovky, nátěr vnějšího pláště</t>
  </si>
  <si>
    <t>- rekonstrukce zavlažování hřiště, zhotovení dlažby</t>
  </si>
  <si>
    <t>- PD pro krytý plavecký bazén</t>
  </si>
  <si>
    <t>- úsek sportovních zařízení</t>
  </si>
  <si>
    <t xml:space="preserve">právní služby, věcná břemena k vodovod. a kanal. řadům </t>
  </si>
  <si>
    <t>navrtávky vodovodního a kanalizačního potrubí</t>
  </si>
  <si>
    <t>Hřebečský slunovrat</t>
  </si>
  <si>
    <t xml:space="preserve">podpora občanů reprezentujících město </t>
  </si>
  <si>
    <t>prodej vozu</t>
  </si>
  <si>
    <t>Intenzifikace ČOV (SFŽP)</t>
  </si>
  <si>
    <t xml:space="preserve">grantový program </t>
  </si>
  <si>
    <r>
      <t>Základní umělecká škola-</t>
    </r>
    <r>
      <rPr>
        <sz val="9"/>
        <rFont val="Arial CE"/>
        <family val="0"/>
      </rPr>
      <t>příspěvek na provoz a odpisy</t>
    </r>
  </si>
  <si>
    <r>
      <t>Středisko volného času</t>
    </r>
    <r>
      <rPr>
        <sz val="9"/>
        <rFont val="Arial CE"/>
        <family val="0"/>
      </rPr>
      <t xml:space="preserve"> - příspěvek na provoz a odpisy</t>
    </r>
  </si>
  <si>
    <t>mateřské školy - příspěvek na provoz a odpisy</t>
  </si>
  <si>
    <t>základní školy - příspěvek na provoz a odpisy</t>
  </si>
  <si>
    <t>Internátní jídelna - příspěvek na provoz a odpisy</t>
  </si>
  <si>
    <t>SKS - příspěvek na provoz a odpisy</t>
  </si>
  <si>
    <t>MMG - příspěvek na provoz a odpisy</t>
  </si>
  <si>
    <t>Městská knihovna - příspěvek na provoz a odpisy</t>
  </si>
  <si>
    <t>- TSMS - příspěvek na provoz a odpisy</t>
  </si>
  <si>
    <t>dotace BASKETBAL SVITAVY</t>
  </si>
  <si>
    <t>rezerva (v r. 2015 Evropské město sportu)</t>
  </si>
  <si>
    <t>Městské informační centrum - platy</t>
  </si>
  <si>
    <t>MIC - inzerce v měsíčníku Naše město</t>
  </si>
  <si>
    <t>Městské informační centrum</t>
  </si>
  <si>
    <t>Sociální služby města Svitavy - azylový dům</t>
  </si>
  <si>
    <t xml:space="preserve">                                                   terénní služby</t>
  </si>
  <si>
    <t xml:space="preserve">Sociální služby - azylový dům - platy </t>
  </si>
  <si>
    <t xml:space="preserve">                       - terénní programy</t>
  </si>
  <si>
    <t xml:space="preserve">                       - objekt okamžité pomoci</t>
  </si>
  <si>
    <t>dotace Svazu postižených civilizačními chorobami</t>
  </si>
  <si>
    <r>
      <t>P93</t>
    </r>
    <r>
      <rPr>
        <sz val="10"/>
        <rFont val="Arial CE"/>
        <family val="0"/>
      </rPr>
      <t xml:space="preserve"> Bezbariérové chodníky Svitavy - III. etapa </t>
    </r>
  </si>
  <si>
    <t>Parkovací automat - 2 ks</t>
  </si>
  <si>
    <t>likvidace černých skládek</t>
  </si>
  <si>
    <t>dotace středním školám - lyžařský kurz</t>
  </si>
  <si>
    <t>výtvarné řešení kruhového objezdu ve Svitavách</t>
  </si>
  <si>
    <t>P76 Konsolidace IT a nové služby TC obcím</t>
  </si>
  <si>
    <t>PPO - zbudování suchých retenčních nádrží</t>
  </si>
  <si>
    <r>
      <t>MIC - Naše město</t>
    </r>
    <r>
      <rPr>
        <sz val="10"/>
        <rFont val="Arial CE"/>
        <family val="0"/>
      </rPr>
      <t xml:space="preserve">, regionální publikace </t>
    </r>
  </si>
  <si>
    <t>Odbor školství a kultury</t>
  </si>
  <si>
    <t>Chlazení knihovny v budově Fabriky</t>
  </si>
  <si>
    <t>MŠ ČSA - oprava plotu</t>
  </si>
  <si>
    <t>MŠ Úvoz - oprava fasády</t>
  </si>
  <si>
    <t>ZŠ nám. Míru - oprava okapů</t>
  </si>
  <si>
    <t>Investiční dotace ZŠ nám. Míru - zabezpečení školy</t>
  </si>
  <si>
    <t>ZŠ a MŠ Sokolovská - oprava plotu</t>
  </si>
  <si>
    <t>ZŠ Felberova - vzduchotechnika ve školní jídelně</t>
  </si>
  <si>
    <t>- OOV, pojistné, odstupné</t>
  </si>
  <si>
    <t>Koše na psí exkrementy</t>
  </si>
  <si>
    <t>Rezerva na komunální služby</t>
  </si>
  <si>
    <t>Výkup pozemků a staveb</t>
  </si>
  <si>
    <t>Rekonstrukce prostoru před kinem</t>
  </si>
  <si>
    <t>Kruhový objezd</t>
  </si>
  <si>
    <t>Územní plán</t>
  </si>
  <si>
    <t>Rozvoj města</t>
  </si>
  <si>
    <t>Veřejné osvětlení</t>
  </si>
  <si>
    <t>lanový park</t>
  </si>
  <si>
    <r>
      <t xml:space="preserve">ORM - odd.investiční - </t>
    </r>
    <r>
      <rPr>
        <sz val="9"/>
        <rFont val="Arial CE"/>
        <family val="0"/>
      </rPr>
      <t>Domov pro seniory - odstr. závad</t>
    </r>
  </si>
  <si>
    <t>Domov pro seniory - odstranění závad</t>
  </si>
  <si>
    <t>Technická infrastruktura v průmyslové zóně</t>
  </si>
  <si>
    <t>Technická infrastruktura v lokalitě za Kojeneckým ústavem</t>
  </si>
  <si>
    <r>
      <rPr>
        <b/>
        <sz val="10"/>
        <rFont val="Arial CE"/>
        <family val="0"/>
      </rPr>
      <t>P40</t>
    </r>
    <r>
      <rPr>
        <sz val="10"/>
        <rFont val="Arial CE"/>
        <family val="0"/>
      </rPr>
      <t xml:space="preserve"> Rozšíření domova se zvláštním režimem</t>
    </r>
  </si>
  <si>
    <r>
      <t>P99</t>
    </r>
    <r>
      <rPr>
        <sz val="10"/>
        <rFont val="Arial CE"/>
        <family val="0"/>
      </rPr>
      <t xml:space="preserve"> Sníž.energ.náročn.objektu Internátní jídelny</t>
    </r>
  </si>
  <si>
    <t>Motorgenerátor Fabrika, technika (kybernetická bezpečnost)</t>
  </si>
  <si>
    <t>uložení zeminy</t>
  </si>
  <si>
    <t>opravy studní ve Vodárenském lese</t>
  </si>
  <si>
    <t>ost.(fin.analýza ČOV,Kanalizace,aut.snímač výšky hladiny, revize</t>
  </si>
  <si>
    <t>ochrana ptactva - instalace berliček</t>
  </si>
  <si>
    <r>
      <rPr>
        <b/>
        <sz val="10"/>
        <rFont val="Arial CE"/>
        <family val="0"/>
      </rPr>
      <t>P16</t>
    </r>
    <r>
      <rPr>
        <sz val="10"/>
        <rFont val="Arial CE"/>
        <family val="2"/>
      </rPr>
      <t xml:space="preserve"> Kanalizace města Svitavy - III. etapa</t>
    </r>
  </si>
  <si>
    <t>Kanalizace města Svitavy</t>
  </si>
  <si>
    <t>Odbor sociálních věcí a zdravotnictví:</t>
  </si>
  <si>
    <t>Komunitní kompostárna Svitavy - PD na rozšíření</t>
  </si>
  <si>
    <t>příspěvek na výstavbu chodníku v průmyslové zóně</t>
  </si>
  <si>
    <t>z prodeje kabelového vedení - INA Lanškroun</t>
  </si>
  <si>
    <r>
      <t xml:space="preserve">P9.4 </t>
    </r>
    <r>
      <rPr>
        <sz val="10"/>
        <rFont val="Arial CE"/>
        <family val="0"/>
      </rPr>
      <t>Zahrada MŠ Větrná jako součást EVVO</t>
    </r>
  </si>
  <si>
    <t>ČOV - úpravy provozní budovy</t>
  </si>
  <si>
    <t xml:space="preserve">P61 Bezbariérové chodníky Svitavy - II. etapa </t>
  </si>
  <si>
    <t>P9.4 Zahrada MŠ jako součást EVVO</t>
  </si>
  <si>
    <t>P40 Rozšíření domova se zvláštním režimem</t>
  </si>
  <si>
    <t>rezerva na likvidaci havárií, zajišťovací práce</t>
  </si>
  <si>
    <t>Optika - záložní okruh optické páteřní sítě</t>
  </si>
  <si>
    <t>regererace veřejně přístup. zeleně - následná údržba</t>
  </si>
  <si>
    <t>Investiční příjmy   c e l k e m</t>
  </si>
  <si>
    <t>Svitavský stadion - oprava schodiště a cvičeb.prvků</t>
  </si>
  <si>
    <r>
      <rPr>
        <b/>
        <sz val="9"/>
        <rFont val="Arial CE"/>
        <family val="0"/>
      </rPr>
      <t>P89</t>
    </r>
    <r>
      <rPr>
        <sz val="9"/>
        <rFont val="Arial CE"/>
        <family val="0"/>
      </rPr>
      <t xml:space="preserve"> Snížení energetické náročnosti budovy MěÚ TGM 5/35</t>
    </r>
  </si>
  <si>
    <r>
      <rPr>
        <b/>
        <sz val="10"/>
        <rFont val="Arial CE"/>
        <family val="0"/>
      </rPr>
      <t>P96</t>
    </r>
    <r>
      <rPr>
        <sz val="10"/>
        <rFont val="Arial CE"/>
        <family val="0"/>
      </rPr>
      <t xml:space="preserve"> Chodník podél I/43 ve Svitavách - Lačnově, 1.etapa</t>
    </r>
  </si>
  <si>
    <r>
      <rPr>
        <b/>
        <sz val="10"/>
        <rFont val="Arial CE"/>
        <family val="0"/>
      </rPr>
      <t>P100</t>
    </r>
    <r>
      <rPr>
        <sz val="10"/>
        <rFont val="Arial CE"/>
        <family val="0"/>
      </rPr>
      <t xml:space="preserve"> Výstavba autobusových zastávek a chodníku v PZ</t>
    </r>
  </si>
  <si>
    <r>
      <t>P94</t>
    </r>
    <r>
      <rPr>
        <sz val="9"/>
        <rFont val="Arial CE"/>
        <family val="0"/>
      </rPr>
      <t xml:space="preserve"> Snížení energ.náročn.objektu školního stravování ZŠ TGM</t>
    </r>
  </si>
  <si>
    <r>
      <t>P7.8</t>
    </r>
    <r>
      <rPr>
        <sz val="10"/>
        <rFont val="Arial CE"/>
        <family val="0"/>
      </rPr>
      <t xml:space="preserve"> Rekonstrukce multifunkční sport. a herní plochy</t>
    </r>
  </si>
  <si>
    <r>
      <rPr>
        <b/>
        <sz val="10"/>
        <rFont val="Arial CE"/>
        <family val="0"/>
      </rPr>
      <t xml:space="preserve">P3.1 </t>
    </r>
    <r>
      <rPr>
        <sz val="10"/>
        <rFont val="Arial CE"/>
        <family val="0"/>
      </rPr>
      <t>Regenerace panel.sídliště u vlak.nádraží I. etapa</t>
    </r>
  </si>
  <si>
    <r>
      <t xml:space="preserve">P8.6 </t>
    </r>
    <r>
      <rPr>
        <sz val="10"/>
        <rFont val="Arial CE"/>
        <family val="0"/>
      </rPr>
      <t>VI. etapa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regenerace panel. sídliště Svitavy-Lány</t>
    </r>
  </si>
  <si>
    <r>
      <rPr>
        <b/>
        <sz val="10"/>
        <rFont val="Arial CE"/>
        <family val="0"/>
      </rPr>
      <t xml:space="preserve">P92 </t>
    </r>
    <r>
      <rPr>
        <sz val="10"/>
        <rFont val="Arial CE"/>
        <family val="0"/>
      </rPr>
      <t>Snížení energ.náročnosti a rekonstr.budovy tech.služeb</t>
    </r>
  </si>
  <si>
    <t>Kalové čerpadlo</t>
  </si>
  <si>
    <t>Kapitálové výdaje (schválené dotace + vlastní zdroje)</t>
  </si>
  <si>
    <t>Rekonstrukce objektu MŠ Milady Horákové</t>
  </si>
  <si>
    <t>Rekonstrukce zpevněných ploch a objektu MŠ M.Majerové</t>
  </si>
  <si>
    <t>Rekonstrukce zpevněných ploch a objektu MŠ ČSA</t>
  </si>
  <si>
    <t xml:space="preserve">Rekonstrukce zpevněných ploch a objektu MŠ ČSA </t>
  </si>
  <si>
    <t>P3.1 Regenerace panelového sídliště u vlak.nádraží I. etapa</t>
  </si>
  <si>
    <t>P92 Snížení energ.náročnosti a rekonstr.budovy technických služeb</t>
  </si>
  <si>
    <t>P94 Snížení energ.náročnosti objektu školního stravování ZŠ TGM</t>
  </si>
  <si>
    <t>P99 Snížení energ.náročnosti objektu Internátní jídelny</t>
  </si>
  <si>
    <t>Výstavba a rekonstrukce sběrných míst na separaci odpadů</t>
  </si>
  <si>
    <t>P54 Park Patriotů</t>
  </si>
  <si>
    <t>Přijaté splátky zápůjček a návrat. finančních výpomocí</t>
  </si>
  <si>
    <t>SALVIA z.ú.</t>
  </si>
  <si>
    <t>Bonanza Vendolí z.ú.</t>
  </si>
  <si>
    <t>dar od SVS</t>
  </si>
  <si>
    <t>ze základního běžného účtu</t>
  </si>
  <si>
    <t xml:space="preserve">              - ostatní (zápůjčky z FRB, kolky)</t>
  </si>
  <si>
    <t>návratná fin.výpomoc Středisku soc.služeb SALVIA</t>
  </si>
  <si>
    <t>návratná fin.výpomoc Charitě Svitavy</t>
  </si>
  <si>
    <t>návratná fin.výpomoc MC Krůček</t>
  </si>
  <si>
    <t>dotace Nadačnímu fondu V.O.Ottendorfera</t>
  </si>
  <si>
    <t>dotace Děti patří domů z.s.</t>
  </si>
  <si>
    <t>- návratná fin. výpomoc Centru J.J.Pestalozziho</t>
  </si>
  <si>
    <r>
      <t>P9.3</t>
    </r>
    <r>
      <rPr>
        <sz val="10"/>
        <rFont val="Arial CE"/>
        <family val="0"/>
      </rPr>
      <t xml:space="preserve"> Zahrada MŠ ČSA jako součást EVVO</t>
    </r>
  </si>
  <si>
    <t>Rekonstrukce vzduchotechniky objektu IŠJ M. Horákové</t>
  </si>
  <si>
    <t>Investiční dotace s.r.o. SPORTES:</t>
  </si>
  <si>
    <t>Inv.dotace s.r.o. SPORTES - úsek technických služeb</t>
  </si>
  <si>
    <r>
      <t>P54</t>
    </r>
    <r>
      <rPr>
        <sz val="10"/>
        <rFont val="Arial CE"/>
        <family val="0"/>
      </rPr>
      <t xml:space="preserve"> Park Patriotů</t>
    </r>
  </si>
  <si>
    <t>Novostavba chodníku propojující ul. Polní a Na Vějíři</t>
  </si>
  <si>
    <t>- návratná finanční výpomoc Bonanze Vendolí</t>
  </si>
  <si>
    <t>Zápůjčky občanům na modernizaci z FRB</t>
  </si>
  <si>
    <t>ORM - OINV - závěrečné vyhodnocení zateplení MŠ</t>
  </si>
  <si>
    <t>Ve Svitavách 26.2.2016</t>
  </si>
  <si>
    <r>
      <t xml:space="preserve">P50 </t>
    </r>
    <r>
      <rPr>
        <sz val="10"/>
        <rFont val="Arial CE"/>
        <family val="0"/>
      </rPr>
      <t>Šance - zařízení pro sociálně vyloučené osoby - PD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</si>
</sst>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0"/>
    </font>
    <font>
      <i/>
      <u val="single"/>
      <sz val="10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sz val="9.5"/>
      <name val="Arial CE"/>
      <family val="0"/>
    </font>
    <font>
      <b/>
      <sz val="11"/>
      <name val="Arial CE"/>
      <family val="2"/>
    </font>
    <font>
      <b/>
      <sz val="9.5"/>
      <name val="Arial CE"/>
      <family val="0"/>
    </font>
    <font>
      <b/>
      <u val="single"/>
      <sz val="12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164" fontId="2" fillId="0" borderId="15" xfId="0" applyNumberFormat="1" applyFon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Font="1" applyBorder="1" applyAlignment="1">
      <alignment/>
    </xf>
    <xf numFmtId="49" fontId="0" fillId="0" borderId="20" xfId="0" applyNumberFormat="1" applyFill="1" applyBorder="1" applyAlignment="1">
      <alignment/>
    </xf>
    <xf numFmtId="0" fontId="0" fillId="0" borderId="23" xfId="0" applyBorder="1" applyAlignment="1">
      <alignment/>
    </xf>
    <xf numFmtId="49" fontId="0" fillId="0" borderId="23" xfId="0" applyNumberFormat="1" applyBorder="1" applyAlignment="1">
      <alignment/>
    </xf>
    <xf numFmtId="164" fontId="0" fillId="0" borderId="15" xfId="0" applyNumberFormat="1" applyFont="1" applyBorder="1" applyAlignment="1">
      <alignment horizontal="right"/>
    </xf>
    <xf numFmtId="0" fontId="0" fillId="0" borderId="22" xfId="0" applyFill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3" fillId="0" borderId="21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9" xfId="0" applyNumberFormat="1" applyFill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22" xfId="0" applyFont="1" applyBorder="1" applyAlignment="1">
      <alignment/>
    </xf>
    <xf numFmtId="164" fontId="3" fillId="0" borderId="25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5" xfId="0" applyNumberFormat="1" applyFont="1" applyBorder="1" applyAlignment="1">
      <alignment/>
    </xf>
    <xf numFmtId="0" fontId="5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0" fillId="0" borderId="27" xfId="0" applyNumberForma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164" fontId="2" fillId="0" borderId="28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164" fontId="0" fillId="0" borderId="29" xfId="0" applyNumberFormat="1" applyBorder="1" applyAlignment="1">
      <alignment/>
    </xf>
    <xf numFmtId="164" fontId="0" fillId="0" borderId="21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164" fontId="0" fillId="0" borderId="3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5" fillId="0" borderId="23" xfId="0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0" fillId="33" borderId="15" xfId="0" applyNumberFormat="1" applyFont="1" applyFill="1" applyBorder="1" applyAlignment="1">
      <alignment horizontal="right"/>
    </xf>
    <xf numFmtId="0" fontId="5" fillId="0" borderId="22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64" fontId="0" fillId="0" borderId="25" xfId="0" applyNumberFormat="1" applyFont="1" applyBorder="1" applyAlignment="1">
      <alignment/>
    </xf>
    <xf numFmtId="0" fontId="7" fillId="0" borderId="15" xfId="0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164" fontId="2" fillId="0" borderId="33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17" xfId="0" applyNumberFormat="1" applyBorder="1" applyAlignment="1">
      <alignment/>
    </xf>
    <xf numFmtId="0" fontId="11" fillId="0" borderId="20" xfId="0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2" fillId="0" borderId="30" xfId="0" applyFont="1" applyBorder="1" applyAlignment="1">
      <alignment horizontal="left"/>
    </xf>
    <xf numFmtId="164" fontId="2" fillId="0" borderId="30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49" fontId="0" fillId="0" borderId="29" xfId="0" applyNumberFormat="1" applyBorder="1" applyAlignment="1">
      <alignment/>
    </xf>
    <xf numFmtId="164" fontId="0" fillId="0" borderId="29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164" fontId="0" fillId="0" borderId="32" xfId="0" applyNumberFormat="1" applyBorder="1" applyAlignment="1">
      <alignment/>
    </xf>
    <xf numFmtId="0" fontId="2" fillId="0" borderId="29" xfId="0" applyFont="1" applyBorder="1" applyAlignment="1">
      <alignment/>
    </xf>
    <xf numFmtId="164" fontId="2" fillId="0" borderId="29" xfId="0" applyNumberFormat="1" applyFont="1" applyBorder="1" applyAlignment="1">
      <alignment/>
    </xf>
    <xf numFmtId="0" fontId="0" fillId="0" borderId="36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36" xfId="0" applyNumberFormat="1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32" xfId="0" applyBorder="1" applyAlignment="1">
      <alignment/>
    </xf>
    <xf numFmtId="164" fontId="2" fillId="0" borderId="32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14" fontId="0" fillId="0" borderId="0" xfId="0" applyNumberFormat="1" applyAlignment="1">
      <alignment horizontal="left"/>
    </xf>
    <xf numFmtId="164" fontId="0" fillId="0" borderId="16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0" fillId="0" borderId="38" xfId="0" applyNumberForma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10" fillId="0" borderId="34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36" xfId="0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49" fontId="5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8" xfId="0" applyFont="1" applyBorder="1" applyAlignment="1">
      <alignment/>
    </xf>
    <xf numFmtId="164" fontId="0" fillId="0" borderId="30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right"/>
    </xf>
    <xf numFmtId="164" fontId="2" fillId="0" borderId="36" xfId="0" applyNumberFormat="1" applyFont="1" applyBorder="1" applyAlignment="1">
      <alignment/>
    </xf>
    <xf numFmtId="0" fontId="0" fillId="0" borderId="30" xfId="0" applyFill="1" applyBorder="1" applyAlignment="1">
      <alignment/>
    </xf>
    <xf numFmtId="164" fontId="0" fillId="0" borderId="25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164" fontId="0" fillId="0" borderId="32" xfId="0" applyNumberForma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33" borderId="25" xfId="0" applyNumberFormat="1" applyFont="1" applyFill="1" applyBorder="1" applyAlignment="1">
      <alignment horizontal="right"/>
    </xf>
    <xf numFmtId="164" fontId="0" fillId="33" borderId="21" xfId="0" applyNumberFormat="1" applyFont="1" applyFill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2" fillId="0" borderId="28" xfId="0" applyFont="1" applyFill="1" applyBorder="1" applyAlignment="1">
      <alignment/>
    </xf>
    <xf numFmtId="0" fontId="0" fillId="0" borderId="38" xfId="0" applyBorder="1" applyAlignment="1">
      <alignment/>
    </xf>
    <xf numFmtId="164" fontId="0" fillId="0" borderId="0" xfId="0" applyNumberFormat="1" applyFont="1" applyAlignment="1">
      <alignment/>
    </xf>
    <xf numFmtId="0" fontId="3" fillId="0" borderId="32" xfId="0" applyFont="1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18" xfId="0" applyFont="1" applyBorder="1" applyAlignment="1">
      <alignment/>
    </xf>
    <xf numFmtId="164" fontId="10" fillId="0" borderId="45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6" xfId="0" applyBorder="1" applyAlignment="1">
      <alignment horizontal="right"/>
    </xf>
    <xf numFmtId="164" fontId="56" fillId="0" borderId="15" xfId="0" applyNumberFormat="1" applyFont="1" applyBorder="1" applyAlignment="1">
      <alignment/>
    </xf>
    <xf numFmtId="164" fontId="56" fillId="33" borderId="15" xfId="0" applyNumberFormat="1" applyFont="1" applyFill="1" applyBorder="1" applyAlignment="1">
      <alignment horizontal="right"/>
    </xf>
    <xf numFmtId="0" fontId="11" fillId="0" borderId="20" xfId="0" applyFont="1" applyBorder="1" applyAlignment="1">
      <alignment/>
    </xf>
    <xf numFmtId="0" fontId="0" fillId="0" borderId="25" xfId="0" applyFill="1" applyBorder="1" applyAlignment="1">
      <alignment/>
    </xf>
    <xf numFmtId="0" fontId="3" fillId="0" borderId="12" xfId="0" applyFont="1" applyBorder="1" applyAlignment="1">
      <alignment horizontal="left" vertical="center"/>
    </xf>
    <xf numFmtId="164" fontId="0" fillId="0" borderId="0" xfId="0" applyNumberFormat="1" applyBorder="1" applyAlignment="1">
      <alignment/>
    </xf>
    <xf numFmtId="164" fontId="13" fillId="0" borderId="28" xfId="0" applyNumberFormat="1" applyFont="1" applyBorder="1" applyAlignment="1">
      <alignment/>
    </xf>
    <xf numFmtId="0" fontId="0" fillId="0" borderId="29" xfId="0" applyFill="1" applyBorder="1" applyAlignment="1">
      <alignment/>
    </xf>
    <xf numFmtId="0" fontId="0" fillId="0" borderId="4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0" fillId="0" borderId="30" xfId="0" applyNumberFormat="1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33" borderId="15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164" fontId="0" fillId="0" borderId="29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5" fillId="0" borderId="20" xfId="0" applyFont="1" applyFill="1" applyBorder="1" applyAlignment="1">
      <alignment/>
    </xf>
    <xf numFmtId="164" fontId="0" fillId="0" borderId="31" xfId="0" applyNumberForma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11" fillId="0" borderId="22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3" fillId="0" borderId="40" xfId="0" applyFont="1" applyBorder="1" applyAlignment="1">
      <alignment/>
    </xf>
    <xf numFmtId="164" fontId="3" fillId="0" borderId="26" xfId="0" applyNumberFormat="1" applyFont="1" applyBorder="1" applyAlignment="1">
      <alignment/>
    </xf>
    <xf numFmtId="0" fontId="0" fillId="0" borderId="40" xfId="0" applyFill="1" applyBorder="1" applyAlignment="1">
      <alignment/>
    </xf>
    <xf numFmtId="164" fontId="0" fillId="0" borderId="25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0" fillId="0" borderId="34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164" fontId="0" fillId="0" borderId="31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5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30" xfId="0" applyFont="1" applyBorder="1" applyAlignment="1">
      <alignment/>
    </xf>
    <xf numFmtId="164" fontId="5" fillId="0" borderId="25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5" fillId="0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22" xfId="0" applyNumberFormat="1" applyFont="1" applyBorder="1" applyAlignment="1">
      <alignment/>
    </xf>
    <xf numFmtId="49" fontId="0" fillId="33" borderId="2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0" fillId="0" borderId="21" xfId="0" applyNumberFormat="1" applyFont="1" applyFill="1" applyBorder="1" applyAlignment="1">
      <alignment/>
    </xf>
    <xf numFmtId="49" fontId="0" fillId="0" borderId="22" xfId="0" applyNumberFormat="1" applyFill="1" applyBorder="1" applyAlignment="1">
      <alignment/>
    </xf>
    <xf numFmtId="0" fontId="5" fillId="33" borderId="18" xfId="0" applyFon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10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25" xfId="0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164" fontId="0" fillId="33" borderId="25" xfId="0" applyNumberFormat="1" applyFill="1" applyBorder="1" applyAlignment="1">
      <alignment/>
    </xf>
    <xf numFmtId="164" fontId="0" fillId="33" borderId="25" xfId="0" applyNumberFormat="1" applyFont="1" applyFill="1" applyBorder="1" applyAlignment="1">
      <alignment horizontal="right"/>
    </xf>
    <xf numFmtId="164" fontId="0" fillId="33" borderId="21" xfId="0" applyNumberFormat="1" applyFill="1" applyBorder="1" applyAlignment="1">
      <alignment/>
    </xf>
    <xf numFmtId="164" fontId="0" fillId="33" borderId="21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49" fontId="0" fillId="0" borderId="40" xfId="0" applyNumberFormat="1" applyFont="1" applyBorder="1" applyAlignment="1">
      <alignment/>
    </xf>
    <xf numFmtId="0" fontId="7" fillId="0" borderId="23" xfId="0" applyFont="1" applyBorder="1" applyAlignment="1">
      <alignment/>
    </xf>
    <xf numFmtId="164" fontId="0" fillId="0" borderId="24" xfId="0" applyNumberFormat="1" applyFont="1" applyBorder="1" applyAlignment="1">
      <alignment horizontal="right"/>
    </xf>
    <xf numFmtId="164" fontId="0" fillId="0" borderId="26" xfId="0" applyNumberFormat="1" applyFont="1" applyBorder="1" applyAlignment="1">
      <alignment horizontal="right" vertical="center" wrapText="1"/>
    </xf>
    <xf numFmtId="164" fontId="0" fillId="0" borderId="41" xfId="0" applyNumberFormat="1" applyFont="1" applyBorder="1" applyAlignment="1">
      <alignment horizontal="right" vertical="center" wrapText="1"/>
    </xf>
    <xf numFmtId="164" fontId="0" fillId="0" borderId="26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49" fontId="0" fillId="0" borderId="22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164" fontId="0" fillId="0" borderId="32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164" fontId="2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zoomScalePageLayoutView="0" workbookViewId="0" topLeftCell="A1">
      <selection activeCell="F44" sqref="F44"/>
    </sheetView>
  </sheetViews>
  <sheetFormatPr defaultColWidth="9.00390625" defaultRowHeight="12.75"/>
  <cols>
    <col min="1" max="1" width="44.50390625" style="0" customWidth="1"/>
    <col min="2" max="2" width="14.00390625" style="0" customWidth="1"/>
    <col min="3" max="3" width="13.625" style="0" customWidth="1"/>
  </cols>
  <sheetData>
    <row r="3" spans="1:6" ht="12.75">
      <c r="A3" s="166" t="s">
        <v>156</v>
      </c>
      <c r="B3" s="153"/>
      <c r="C3" s="106">
        <f>SUM(C5+C17)</f>
        <v>57184.4</v>
      </c>
      <c r="F3" s="18"/>
    </row>
    <row r="4" spans="1:3" ht="12.75">
      <c r="A4" s="190"/>
      <c r="B4" s="153"/>
      <c r="C4" s="153"/>
    </row>
    <row r="5" spans="1:3" ht="12.75">
      <c r="A5" s="155" t="s">
        <v>141</v>
      </c>
      <c r="B5" s="154"/>
      <c r="C5" s="156">
        <f>SUM(C6:C15)</f>
        <v>6156.1</v>
      </c>
    </row>
    <row r="6" spans="1:6" ht="12.75">
      <c r="A6" s="160" t="s">
        <v>347</v>
      </c>
      <c r="B6" s="157"/>
      <c r="C6" s="158">
        <v>841</v>
      </c>
      <c r="D6" s="18"/>
      <c r="E6" s="18"/>
      <c r="F6" s="18"/>
    </row>
    <row r="7" spans="1:3" ht="12.75">
      <c r="A7" s="31" t="s">
        <v>455</v>
      </c>
      <c r="B7" s="157"/>
      <c r="C7" s="114">
        <v>894.9</v>
      </c>
    </row>
    <row r="8" spans="1:3" ht="12.75">
      <c r="A8" s="81" t="s">
        <v>264</v>
      </c>
      <c r="B8" s="159"/>
      <c r="C8" s="104">
        <v>1992.3</v>
      </c>
    </row>
    <row r="9" spans="1:3" ht="12.75">
      <c r="A9" s="40" t="s">
        <v>454</v>
      </c>
      <c r="B9" s="182"/>
      <c r="C9" s="183">
        <v>30</v>
      </c>
    </row>
    <row r="10" spans="1:3" ht="12.75">
      <c r="A10" s="34" t="s">
        <v>280</v>
      </c>
      <c r="B10" s="182"/>
      <c r="C10" s="183">
        <v>575</v>
      </c>
    </row>
    <row r="11" spans="1:3" ht="12.75">
      <c r="A11" s="34" t="s">
        <v>332</v>
      </c>
      <c r="B11" s="182"/>
      <c r="C11" s="183">
        <v>496</v>
      </c>
    </row>
    <row r="12" spans="1:3" ht="12.75">
      <c r="A12" s="28" t="s">
        <v>464</v>
      </c>
      <c r="B12" s="159"/>
      <c r="C12" s="104">
        <v>280</v>
      </c>
    </row>
    <row r="13" spans="1:3" ht="12.75">
      <c r="A13" s="43" t="s">
        <v>339</v>
      </c>
      <c r="B13" s="181"/>
      <c r="C13" s="291">
        <v>7</v>
      </c>
    </row>
    <row r="14" spans="1:3" ht="12.75">
      <c r="A14" s="30" t="s">
        <v>344</v>
      </c>
      <c r="B14" s="182"/>
      <c r="C14" s="183">
        <v>10</v>
      </c>
    </row>
    <row r="15" spans="1:3" ht="12.75">
      <c r="A15" s="209" t="s">
        <v>272</v>
      </c>
      <c r="B15" s="215"/>
      <c r="C15" s="216">
        <v>1029.9</v>
      </c>
    </row>
    <row r="16" spans="1:3" s="4" customFormat="1" ht="12.75">
      <c r="A16" s="161"/>
      <c r="B16" s="161"/>
      <c r="C16" s="162"/>
    </row>
    <row r="17" spans="1:5" ht="12.75">
      <c r="A17" s="166" t="s">
        <v>137</v>
      </c>
      <c r="B17" s="167"/>
      <c r="C17" s="106">
        <f>SUM(C18:C51)</f>
        <v>51028.3</v>
      </c>
      <c r="D17" s="18"/>
      <c r="E17" s="18"/>
    </row>
    <row r="18" spans="1:4" ht="12.75">
      <c r="A18" s="195" t="s">
        <v>348</v>
      </c>
      <c r="B18" s="194"/>
      <c r="C18" s="196">
        <v>1000</v>
      </c>
      <c r="D18" s="18"/>
    </row>
    <row r="19" spans="1:4" s="164" customFormat="1" ht="12.75">
      <c r="A19" s="81" t="s">
        <v>374</v>
      </c>
      <c r="B19" s="159"/>
      <c r="C19" s="104">
        <v>500</v>
      </c>
      <c r="D19" s="191"/>
    </row>
    <row r="20" spans="1:4" s="164" customFormat="1" ht="12.75">
      <c r="A20" s="28" t="s">
        <v>504</v>
      </c>
      <c r="B20" s="159"/>
      <c r="C20" s="104">
        <v>480</v>
      </c>
      <c r="D20" s="191"/>
    </row>
    <row r="21" spans="1:4" s="164" customFormat="1" ht="12.75">
      <c r="A21" s="220" t="s">
        <v>290</v>
      </c>
      <c r="B21" s="159"/>
      <c r="C21" s="104">
        <v>200</v>
      </c>
      <c r="D21" s="191"/>
    </row>
    <row r="22" spans="1:4" s="164" customFormat="1" ht="12.75">
      <c r="A22" s="220" t="s">
        <v>309</v>
      </c>
      <c r="B22" s="159"/>
      <c r="C22" s="104">
        <v>380</v>
      </c>
      <c r="D22" s="191"/>
    </row>
    <row r="23" spans="1:4" s="164" customFormat="1" ht="12.75">
      <c r="A23" s="220" t="s">
        <v>372</v>
      </c>
      <c r="B23" s="159"/>
      <c r="C23" s="104">
        <v>404</v>
      </c>
      <c r="D23" s="191"/>
    </row>
    <row r="24" spans="1:4" s="164" customFormat="1" ht="12.75">
      <c r="A24" s="220" t="s">
        <v>482</v>
      </c>
      <c r="B24" s="159"/>
      <c r="C24" s="104">
        <v>556</v>
      </c>
      <c r="D24" s="191"/>
    </row>
    <row r="25" spans="1:4" s="164" customFormat="1" ht="12.75">
      <c r="A25" s="220" t="s">
        <v>481</v>
      </c>
      <c r="B25" s="159"/>
      <c r="C25" s="104">
        <v>631</v>
      </c>
      <c r="D25" s="191"/>
    </row>
    <row r="26" spans="1:4" s="164" customFormat="1" ht="12.75">
      <c r="A26" s="258" t="s">
        <v>320</v>
      </c>
      <c r="B26" s="159"/>
      <c r="C26" s="104">
        <v>141</v>
      </c>
      <c r="D26" s="191"/>
    </row>
    <row r="27" spans="1:4" s="164" customFormat="1" ht="12.75">
      <c r="A27" s="259" t="s">
        <v>443</v>
      </c>
      <c r="B27" s="159"/>
      <c r="C27" s="104">
        <v>2075</v>
      </c>
      <c r="D27" s="191"/>
    </row>
    <row r="28" spans="1:4" s="164" customFormat="1" ht="12.75">
      <c r="A28" s="259" t="s">
        <v>475</v>
      </c>
      <c r="B28" s="159"/>
      <c r="C28" s="104">
        <v>2062.5</v>
      </c>
      <c r="D28" s="191"/>
    </row>
    <row r="29" spans="1:4" s="164" customFormat="1" ht="12.75">
      <c r="A29" s="82" t="s">
        <v>310</v>
      </c>
      <c r="B29" s="159"/>
      <c r="C29" s="104">
        <v>150</v>
      </c>
      <c r="D29" s="191"/>
    </row>
    <row r="30" spans="1:4" s="164" customFormat="1" ht="12.75">
      <c r="A30" s="259" t="s">
        <v>459</v>
      </c>
      <c r="B30" s="159"/>
      <c r="C30" s="104">
        <v>363.5</v>
      </c>
      <c r="D30" s="191"/>
    </row>
    <row r="31" spans="1:4" s="164" customFormat="1" ht="12.75">
      <c r="A31" s="259" t="s">
        <v>460</v>
      </c>
      <c r="B31" s="159"/>
      <c r="C31" s="104">
        <v>322.7</v>
      </c>
      <c r="D31" s="191"/>
    </row>
    <row r="32" spans="1:4" s="164" customFormat="1" ht="12.75">
      <c r="A32" s="259" t="s">
        <v>461</v>
      </c>
      <c r="B32" s="159"/>
      <c r="C32" s="104">
        <v>192.9</v>
      </c>
      <c r="D32" s="191"/>
    </row>
    <row r="33" spans="1:4" s="164" customFormat="1" ht="12.75">
      <c r="A33" s="259" t="s">
        <v>456</v>
      </c>
      <c r="B33" s="159"/>
      <c r="C33" s="104">
        <v>1090</v>
      </c>
      <c r="D33" s="191"/>
    </row>
    <row r="34" spans="1:4" s="164" customFormat="1" ht="12.75">
      <c r="A34" s="259" t="s">
        <v>287</v>
      </c>
      <c r="B34" s="159"/>
      <c r="C34" s="104">
        <v>1243</v>
      </c>
      <c r="D34" s="191"/>
    </row>
    <row r="35" spans="1:5" s="164" customFormat="1" ht="12.75">
      <c r="A35" s="81" t="s">
        <v>318</v>
      </c>
      <c r="B35" s="159"/>
      <c r="C35" s="104">
        <v>88.2</v>
      </c>
      <c r="D35" s="191"/>
      <c r="E35" s="191"/>
    </row>
    <row r="36" spans="1:5" s="164" customFormat="1" ht="12.75">
      <c r="A36" s="276" t="s">
        <v>337</v>
      </c>
      <c r="B36" s="159"/>
      <c r="C36" s="104">
        <v>48</v>
      </c>
      <c r="D36" s="191"/>
      <c r="E36" s="191"/>
    </row>
    <row r="37" spans="1:5" s="164" customFormat="1" ht="12.75">
      <c r="A37" s="281" t="s">
        <v>483</v>
      </c>
      <c r="B37" s="159"/>
      <c r="C37" s="104">
        <v>30</v>
      </c>
      <c r="D37" s="191"/>
      <c r="E37" s="191"/>
    </row>
    <row r="38" spans="1:4" s="164" customFormat="1" ht="12.75">
      <c r="A38" s="28" t="s">
        <v>500</v>
      </c>
      <c r="B38" s="253"/>
      <c r="C38" s="104">
        <v>77</v>
      </c>
      <c r="D38" s="191"/>
    </row>
    <row r="39" spans="1:4" s="164" customFormat="1" ht="12.75">
      <c r="A39" s="28" t="s">
        <v>503</v>
      </c>
      <c r="B39" s="253"/>
      <c r="C39" s="104">
        <v>372.9</v>
      </c>
      <c r="D39" s="191"/>
    </row>
    <row r="40" spans="1:4" s="164" customFormat="1" ht="12.75">
      <c r="A40" s="28" t="s">
        <v>501</v>
      </c>
      <c r="B40" s="253"/>
      <c r="C40" s="104">
        <v>160.1</v>
      </c>
      <c r="D40" s="191"/>
    </row>
    <row r="41" spans="1:4" s="164" customFormat="1" ht="12.75">
      <c r="A41" s="220" t="s">
        <v>319</v>
      </c>
      <c r="B41" s="159"/>
      <c r="C41" s="104">
        <v>1927.2</v>
      </c>
      <c r="D41" s="191"/>
    </row>
    <row r="42" spans="1:4" s="164" customFormat="1" ht="12.75">
      <c r="A42" s="28" t="s">
        <v>505</v>
      </c>
      <c r="B42" s="159"/>
      <c r="C42" s="104">
        <v>130</v>
      </c>
      <c r="D42" s="191"/>
    </row>
    <row r="43" spans="1:4" s="164" customFormat="1" ht="12.75">
      <c r="A43" s="3" t="s">
        <v>506</v>
      </c>
      <c r="B43" s="159"/>
      <c r="C43" s="104">
        <v>92</v>
      </c>
      <c r="D43" s="191"/>
    </row>
    <row r="44" spans="1:4" s="164" customFormat="1" ht="12.75">
      <c r="A44" s="28" t="s">
        <v>507</v>
      </c>
      <c r="B44" s="159"/>
      <c r="C44" s="104">
        <v>50.2</v>
      </c>
      <c r="D44" s="191"/>
    </row>
    <row r="45" spans="1:4" s="164" customFormat="1" ht="12.75">
      <c r="A45" s="81" t="s">
        <v>484</v>
      </c>
      <c r="B45" s="159"/>
      <c r="C45" s="104">
        <v>1500</v>
      </c>
      <c r="D45" s="191"/>
    </row>
    <row r="46" spans="1:4" s="164" customFormat="1" ht="12.75">
      <c r="A46" s="31" t="s">
        <v>508</v>
      </c>
      <c r="B46" s="159"/>
      <c r="C46" s="104">
        <v>1528</v>
      </c>
      <c r="D46" s="191"/>
    </row>
    <row r="47" spans="1:4" s="164" customFormat="1" ht="12.75">
      <c r="A47" s="220" t="s">
        <v>296</v>
      </c>
      <c r="B47" s="159"/>
      <c r="C47" s="104">
        <v>779</v>
      </c>
      <c r="D47" s="191"/>
    </row>
    <row r="48" spans="1:4" s="164" customFormat="1" ht="12.75">
      <c r="A48" s="220" t="s">
        <v>386</v>
      </c>
      <c r="B48" s="159"/>
      <c r="C48" s="104">
        <v>200</v>
      </c>
      <c r="D48" s="191"/>
    </row>
    <row r="49" spans="1:4" s="164" customFormat="1" ht="12.75">
      <c r="A49" s="28" t="s">
        <v>509</v>
      </c>
      <c r="B49" s="159"/>
      <c r="C49" s="104">
        <v>2117</v>
      </c>
      <c r="D49" s="191"/>
    </row>
    <row r="50" spans="1:4" s="164" customFormat="1" ht="12.75">
      <c r="A50" s="267" t="s">
        <v>469</v>
      </c>
      <c r="B50" s="159"/>
      <c r="C50" s="104">
        <v>694</v>
      </c>
      <c r="D50" s="191"/>
    </row>
    <row r="51" spans="1:6" ht="12.75">
      <c r="A51" s="237" t="s">
        <v>270</v>
      </c>
      <c r="B51" s="161"/>
      <c r="C51" s="238">
        <v>29443.1</v>
      </c>
      <c r="E51" s="18"/>
      <c r="F51" s="1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37">
      <selection activeCell="C50" sqref="C50"/>
    </sheetView>
  </sheetViews>
  <sheetFormatPr defaultColWidth="9.00390625" defaultRowHeight="12.75"/>
  <cols>
    <col min="1" max="1" width="4.375" style="0" customWidth="1"/>
    <col min="2" max="2" width="8.375" style="0" customWidth="1"/>
    <col min="3" max="3" width="48.50390625" style="0" customWidth="1"/>
    <col min="4" max="4" width="13.125" style="0" customWidth="1"/>
    <col min="5" max="5" width="7.375" style="0" customWidth="1"/>
    <col min="6" max="6" width="9.75390625" style="0" bestFit="1" customWidth="1"/>
    <col min="7" max="7" width="9.75390625" style="0" customWidth="1"/>
  </cols>
  <sheetData>
    <row r="1" spans="1:5" ht="17.25">
      <c r="A1" s="295" t="s">
        <v>357</v>
      </c>
      <c r="B1" s="296"/>
      <c r="C1" s="296"/>
      <c r="D1" s="296"/>
      <c r="E1" s="296"/>
    </row>
    <row r="3" spans="1:5" ht="13.5">
      <c r="A3" s="297" t="s">
        <v>167</v>
      </c>
      <c r="B3" s="296"/>
      <c r="C3" s="296"/>
      <c r="D3" s="296"/>
      <c r="E3" s="296"/>
    </row>
    <row r="4" ht="12.75">
      <c r="E4" s="119" t="s">
        <v>143</v>
      </c>
    </row>
    <row r="5" spans="1:5" ht="7.5" customHeight="1">
      <c r="A5" s="7"/>
      <c r="B5" s="120"/>
      <c r="C5" s="120"/>
      <c r="D5" s="120"/>
      <c r="E5" s="121"/>
    </row>
    <row r="6" spans="1:5" ht="12.75">
      <c r="A6" s="3"/>
      <c r="B6" s="179" t="s">
        <v>220</v>
      </c>
      <c r="C6" s="122" t="s">
        <v>168</v>
      </c>
      <c r="D6" s="123">
        <f>SUM(D7:D8)</f>
        <v>203240</v>
      </c>
      <c r="E6" s="124"/>
    </row>
    <row r="7" spans="1:5" ht="12.75">
      <c r="A7" s="3"/>
      <c r="B7" s="180"/>
      <c r="C7" s="125" t="s">
        <v>169</v>
      </c>
      <c r="D7" s="126">
        <f>SUM('P,F,BV'!D8)</f>
        <v>176300</v>
      </c>
      <c r="E7" s="174"/>
    </row>
    <row r="8" spans="1:5" ht="12.75">
      <c r="A8" s="3"/>
      <c r="B8" s="180"/>
      <c r="C8" s="125" t="s">
        <v>170</v>
      </c>
      <c r="D8" s="85">
        <f>SUM('P,F,BV'!D17)</f>
        <v>26940</v>
      </c>
      <c r="E8" s="128"/>
    </row>
    <row r="9" spans="1:5" ht="12.75">
      <c r="A9" s="3"/>
      <c r="B9" s="179" t="s">
        <v>221</v>
      </c>
      <c r="C9" s="129" t="s">
        <v>171</v>
      </c>
      <c r="D9" s="130">
        <f>SUM(D10:D11)</f>
        <v>82284.1</v>
      </c>
      <c r="E9" s="137"/>
    </row>
    <row r="10" spans="1:5" ht="12.75">
      <c r="A10" s="3"/>
      <c r="B10" s="179"/>
      <c r="C10" s="125" t="s">
        <v>172</v>
      </c>
      <c r="D10" s="85">
        <f>SUM('P,F,BV'!D28)</f>
        <v>78993.1</v>
      </c>
      <c r="E10" s="105"/>
    </row>
    <row r="11" spans="1:5" ht="12.75">
      <c r="A11" s="3"/>
      <c r="B11" s="179"/>
      <c r="C11" s="125" t="s">
        <v>173</v>
      </c>
      <c r="D11" s="85">
        <f>SUM('P,F,BV'!D96)</f>
        <v>3291</v>
      </c>
      <c r="E11" s="143"/>
    </row>
    <row r="12" spans="1:5" ht="12.75">
      <c r="A12" s="3"/>
      <c r="B12" s="179" t="s">
        <v>222</v>
      </c>
      <c r="C12" s="129" t="s">
        <v>336</v>
      </c>
      <c r="D12" s="130">
        <f>SUM('P,F,BV'!D112)</f>
        <v>28474.000000000004</v>
      </c>
      <c r="E12" s="143"/>
    </row>
    <row r="13" spans="1:5" ht="12.75">
      <c r="A13" s="3"/>
      <c r="B13" s="179"/>
      <c r="C13" s="131" t="s">
        <v>174</v>
      </c>
      <c r="D13" s="132">
        <f>SUM(D6+D9+D12)</f>
        <v>313998.1</v>
      </c>
      <c r="E13" s="143"/>
    </row>
    <row r="14" spans="1:5" ht="12.75">
      <c r="A14" s="3"/>
      <c r="B14" s="179"/>
      <c r="C14" s="16"/>
      <c r="D14" s="17"/>
      <c r="E14" s="143"/>
    </row>
    <row r="15" spans="1:5" ht="12.75">
      <c r="A15" s="3"/>
      <c r="B15" s="179" t="s">
        <v>223</v>
      </c>
      <c r="C15" s="16" t="s">
        <v>20</v>
      </c>
      <c r="D15" s="17">
        <f>SUM(D16:D17)</f>
        <v>17906</v>
      </c>
      <c r="E15" s="143"/>
    </row>
    <row r="16" spans="1:5" ht="12.75">
      <c r="A16" s="3"/>
      <c r="C16" s="246" t="s">
        <v>21</v>
      </c>
      <c r="D16" s="168">
        <f>SUM('P,F,BV'!D139)</f>
        <v>16406</v>
      </c>
      <c r="E16" s="143"/>
    </row>
    <row r="17" spans="1:5" ht="12.75">
      <c r="A17" s="3"/>
      <c r="B17" s="242"/>
      <c r="C17" s="246" t="s">
        <v>343</v>
      </c>
      <c r="D17" s="168">
        <f>SUM('P,F,BV'!D147)</f>
        <v>1500</v>
      </c>
      <c r="E17" s="143"/>
    </row>
    <row r="18" spans="1:5" ht="12.75">
      <c r="A18" s="3"/>
      <c r="B18" s="179" t="s">
        <v>222</v>
      </c>
      <c r="C18" s="129" t="s">
        <v>341</v>
      </c>
      <c r="D18" s="130">
        <f>SUM('P,F,BV'!D154)</f>
        <v>4954.1</v>
      </c>
      <c r="E18" s="143"/>
    </row>
    <row r="19" spans="1:5" ht="12.75">
      <c r="A19" s="3"/>
      <c r="B19" s="136"/>
      <c r="C19" s="131" t="s">
        <v>351</v>
      </c>
      <c r="D19" s="132">
        <f>SUM(D15+D18)</f>
        <v>22860.1</v>
      </c>
      <c r="E19" s="143"/>
    </row>
    <row r="20" spans="1:5" ht="12.75">
      <c r="A20" s="3"/>
      <c r="B20" s="136"/>
      <c r="C20" s="16"/>
      <c r="D20" s="17"/>
      <c r="E20" s="143"/>
    </row>
    <row r="21" spans="1:5" ht="12.75">
      <c r="A21" s="2"/>
      <c r="B21" s="135"/>
      <c r="C21" s="133" t="s">
        <v>175</v>
      </c>
      <c r="D21" s="134">
        <f>SUM(D6+D9+D12+D16+D17+D18)</f>
        <v>336858.19999999995</v>
      </c>
      <c r="E21" s="175"/>
    </row>
    <row r="23" spans="1:5" ht="13.5">
      <c r="A23" s="297" t="s">
        <v>176</v>
      </c>
      <c r="B23" s="296"/>
      <c r="C23" s="296"/>
      <c r="D23" s="296"/>
      <c r="E23" s="296"/>
    </row>
    <row r="25" spans="1:5" ht="7.5" customHeight="1">
      <c r="A25" s="7"/>
      <c r="B25" s="120"/>
      <c r="C25" s="120"/>
      <c r="D25" s="120"/>
      <c r="E25" s="121"/>
    </row>
    <row r="26" spans="1:5" ht="12.75">
      <c r="A26" s="3"/>
      <c r="B26" s="136"/>
      <c r="C26" s="181" t="s">
        <v>226</v>
      </c>
      <c r="D26" s="136"/>
      <c r="E26" s="127"/>
    </row>
    <row r="27" spans="1:5" ht="7.5" customHeight="1">
      <c r="A27" s="3"/>
      <c r="B27" s="136"/>
      <c r="C27" s="4"/>
      <c r="D27" s="4"/>
      <c r="E27" s="143"/>
    </row>
    <row r="28" spans="1:5" ht="12.75">
      <c r="A28" s="3"/>
      <c r="B28" s="136"/>
      <c r="C28" s="116" t="s">
        <v>10</v>
      </c>
      <c r="D28" s="88">
        <f>SUM('P,F,BV'!D260)</f>
        <v>1737</v>
      </c>
      <c r="E28" s="105"/>
    </row>
    <row r="29" spans="1:5" ht="12.75">
      <c r="A29" s="3"/>
      <c r="B29" s="136"/>
      <c r="C29" s="138" t="s">
        <v>227</v>
      </c>
      <c r="D29" s="85">
        <f>SUM('P,F,BV'!D271)</f>
        <v>3502</v>
      </c>
      <c r="E29" s="105"/>
    </row>
    <row r="30" spans="1:5" ht="12.75">
      <c r="A30" s="3"/>
      <c r="B30" s="136"/>
      <c r="C30" s="138" t="s">
        <v>12</v>
      </c>
      <c r="D30" s="85">
        <f>SUM('P,F,BV'!D277)</f>
        <v>15403</v>
      </c>
      <c r="E30" s="105"/>
    </row>
    <row r="31" spans="1:5" ht="12.75">
      <c r="A31" s="3"/>
      <c r="B31" s="136"/>
      <c r="C31" s="138" t="s">
        <v>13</v>
      </c>
      <c r="D31" s="85">
        <f>SUM('P,F,BV'!D283)</f>
        <v>1655</v>
      </c>
      <c r="E31" s="105"/>
    </row>
    <row r="32" spans="1:5" ht="12.75">
      <c r="A32" s="178"/>
      <c r="B32" s="136"/>
      <c r="C32" s="138" t="s">
        <v>269</v>
      </c>
      <c r="D32" s="85">
        <f>SUM('P,F,BV'!D297)</f>
        <v>22496.3</v>
      </c>
      <c r="E32" s="105"/>
    </row>
    <row r="33" spans="1:5" ht="12.75">
      <c r="A33" s="3"/>
      <c r="B33" s="136"/>
      <c r="C33" s="138" t="s">
        <v>228</v>
      </c>
      <c r="D33" s="85">
        <f>SUM('P,F,BV'!D325)</f>
        <v>32554.5</v>
      </c>
      <c r="E33" s="105"/>
    </row>
    <row r="34" spans="1:5" ht="12.75">
      <c r="A34" s="3"/>
      <c r="B34" s="136"/>
      <c r="C34" s="138" t="s">
        <v>229</v>
      </c>
      <c r="D34" s="85">
        <f>SUM('P,F,BV'!D347)</f>
        <v>23520</v>
      </c>
      <c r="E34" s="105"/>
    </row>
    <row r="35" spans="1:5" ht="12.75">
      <c r="A35" s="3"/>
      <c r="B35" s="136"/>
      <c r="C35" s="138" t="s">
        <v>230</v>
      </c>
      <c r="D35" s="85">
        <f>SUM('P,F,BV'!D370)</f>
        <v>114</v>
      </c>
      <c r="E35" s="105"/>
    </row>
    <row r="36" spans="1:5" ht="12.75">
      <c r="A36" s="3"/>
      <c r="B36" s="136"/>
      <c r="C36" s="138" t="s">
        <v>135</v>
      </c>
      <c r="D36" s="85">
        <f>SUM('P,F,BV'!D374)</f>
        <v>28911.9</v>
      </c>
      <c r="E36" s="105"/>
    </row>
    <row r="37" spans="1:5" ht="12.75">
      <c r="A37" s="3"/>
      <c r="B37" s="136"/>
      <c r="C37" s="138" t="s">
        <v>49</v>
      </c>
      <c r="D37" s="85">
        <f>SUM('P,F,BV'!D399)</f>
        <v>25233.4</v>
      </c>
      <c r="E37" s="105"/>
    </row>
    <row r="38" spans="1:5" ht="12.75">
      <c r="A38" s="3"/>
      <c r="B38" s="136"/>
      <c r="C38" s="138" t="s">
        <v>231</v>
      </c>
      <c r="D38" s="85">
        <f>SUM('P,F,BV'!D430)</f>
        <v>14784.7</v>
      </c>
      <c r="E38" s="105"/>
    </row>
    <row r="39" spans="1:5" ht="12.75">
      <c r="A39" s="3"/>
      <c r="B39" s="136"/>
      <c r="C39" s="138" t="s">
        <v>99</v>
      </c>
      <c r="D39" s="85">
        <f>SUM('P,F,BV'!D465)</f>
        <v>11964.9</v>
      </c>
      <c r="E39" s="105"/>
    </row>
    <row r="40" spans="1:5" ht="12.75">
      <c r="A40" s="3"/>
      <c r="B40" s="136"/>
      <c r="C40" s="138" t="s">
        <v>138</v>
      </c>
      <c r="D40" s="85">
        <f>SUM('P,F,BV'!D477)</f>
        <v>69123.40000000001</v>
      </c>
      <c r="E40" s="105"/>
    </row>
    <row r="41" spans="1:5" ht="12.75">
      <c r="A41" s="3"/>
      <c r="B41" s="136"/>
      <c r="C41" s="138" t="s">
        <v>16</v>
      </c>
      <c r="D41" s="115">
        <f>SUM('P,F,BV'!D495)</f>
        <v>19989.9</v>
      </c>
      <c r="E41" s="176"/>
    </row>
    <row r="42" spans="1:5" ht="12.75">
      <c r="A42" s="3"/>
      <c r="B42" s="179" t="s">
        <v>224</v>
      </c>
      <c r="C42" s="169" t="s">
        <v>177</v>
      </c>
      <c r="D42" s="132">
        <f>SUM(D28:D41)</f>
        <v>270990.00000000006</v>
      </c>
      <c r="E42" s="177"/>
    </row>
    <row r="43" spans="1:5" ht="12.75">
      <c r="A43" s="3"/>
      <c r="B43" s="179"/>
      <c r="C43" s="4"/>
      <c r="D43" s="17"/>
      <c r="E43" s="177"/>
    </row>
    <row r="44" spans="1:7" ht="12.75">
      <c r="A44" s="3"/>
      <c r="B44" s="179" t="s">
        <v>225</v>
      </c>
      <c r="C44" s="169" t="s">
        <v>178</v>
      </c>
      <c r="D44" s="132">
        <f>SUM(KV!D119)</f>
        <v>101986.3</v>
      </c>
      <c r="E44" s="177"/>
      <c r="G44" s="18"/>
    </row>
    <row r="45" spans="1:7" ht="12.75">
      <c r="A45" s="3"/>
      <c r="B45" s="180"/>
      <c r="C45" s="4"/>
      <c r="D45" s="19"/>
      <c r="E45" s="143"/>
      <c r="G45" s="191"/>
    </row>
    <row r="46" spans="1:7" ht="12.75">
      <c r="A46" s="2"/>
      <c r="B46" s="135"/>
      <c r="C46" s="133" t="s">
        <v>179</v>
      </c>
      <c r="D46" s="134">
        <f>SUM(D42:D44)</f>
        <v>372976.30000000005</v>
      </c>
      <c r="E46" s="145"/>
      <c r="G46" s="18"/>
    </row>
    <row r="47" spans="3:5" ht="12.75">
      <c r="C47" s="4"/>
      <c r="D47" s="19"/>
      <c r="E47" s="4"/>
    </row>
    <row r="48" spans="2:6" ht="12.75">
      <c r="B48" s="260"/>
      <c r="C48" s="139" t="s">
        <v>219</v>
      </c>
      <c r="D48" s="140">
        <f>D21-D46</f>
        <v>-36118.10000000009</v>
      </c>
      <c r="F48" s="18"/>
    </row>
    <row r="49" spans="2:4" ht="12.75">
      <c r="B49" s="292"/>
      <c r="C49" s="139" t="s">
        <v>180</v>
      </c>
      <c r="D49" s="141">
        <f>SUM(D59)</f>
        <v>36118.100000000006</v>
      </c>
    </row>
    <row r="50" spans="2:7" ht="12.75">
      <c r="B50" s="260"/>
      <c r="C50" s="149"/>
      <c r="D50" s="67">
        <f>SUM(D48:D49)</f>
        <v>-8.731149137020111E-11</v>
      </c>
      <c r="E50" s="142"/>
      <c r="G50" s="18"/>
    </row>
    <row r="51" ht="7.5" customHeight="1"/>
    <row r="52" spans="1:5" ht="13.5">
      <c r="A52" s="297" t="s">
        <v>181</v>
      </c>
      <c r="B52" s="296"/>
      <c r="C52" s="296"/>
      <c r="D52" s="296"/>
      <c r="E52" s="296"/>
    </row>
    <row r="54" spans="1:7" ht="12.75">
      <c r="A54" s="7"/>
      <c r="B54" s="120"/>
      <c r="C54" s="120"/>
      <c r="D54" s="120"/>
      <c r="E54" s="121"/>
      <c r="G54" s="18"/>
    </row>
    <row r="55" spans="1:5" ht="12.75">
      <c r="A55" s="3"/>
      <c r="B55" s="4"/>
      <c r="C55" s="116" t="s">
        <v>274</v>
      </c>
      <c r="D55" s="88">
        <f>SUM('P,F,BV'!D199)</f>
        <v>0</v>
      </c>
      <c r="E55" s="143"/>
    </row>
    <row r="56" spans="1:5" ht="12.75">
      <c r="A56" s="3"/>
      <c r="B56" s="4"/>
      <c r="C56" s="138" t="s">
        <v>182</v>
      </c>
      <c r="D56" s="85">
        <f>SUM('P,F,BV'!D203)</f>
        <v>-21066.3</v>
      </c>
      <c r="E56" s="294"/>
    </row>
    <row r="57" spans="1:5" ht="12.75">
      <c r="A57" s="3"/>
      <c r="B57" s="4"/>
      <c r="C57" s="138" t="s">
        <v>156</v>
      </c>
      <c r="D57" s="85">
        <f>SUM(Převody!C3)</f>
        <v>57184.4</v>
      </c>
      <c r="E57" s="294"/>
    </row>
    <row r="58" spans="1:5" ht="12.75">
      <c r="A58" s="3"/>
      <c r="B58" s="4"/>
      <c r="C58" s="4"/>
      <c r="D58" s="93"/>
      <c r="E58" s="144"/>
    </row>
    <row r="59" spans="1:5" ht="12.75">
      <c r="A59" s="2"/>
      <c r="B59" s="200" t="s">
        <v>262</v>
      </c>
      <c r="C59" s="133" t="s">
        <v>183</v>
      </c>
      <c r="D59" s="132">
        <f>SUM(D55:D58)</f>
        <v>36118.100000000006</v>
      </c>
      <c r="E59" s="145"/>
    </row>
    <row r="60" spans="3:4" ht="12.75">
      <c r="C60" s="139"/>
      <c r="D60" s="93"/>
    </row>
    <row r="61" spans="1:5" ht="12.75">
      <c r="A61" t="s">
        <v>531</v>
      </c>
      <c r="B61" s="146"/>
      <c r="D61" s="118"/>
      <c r="E61" s="118"/>
    </row>
  </sheetData>
  <sheetProtection/>
  <mergeCells count="5">
    <mergeCell ref="E56:E57"/>
    <mergeCell ref="A1:E1"/>
    <mergeCell ref="A3:E3"/>
    <mergeCell ref="A23:E23"/>
    <mergeCell ref="A52:E52"/>
  </mergeCells>
  <printOptions horizontalCentered="1"/>
  <pageMargins left="0.7874015748031497" right="0.7874015748031497" top="0.7874015748031497" bottom="0.5905511811023623" header="0.3937007874015748" footer="0"/>
  <pageSetup horizontalDpi="600" verticalDpi="600" orientation="portrait" paperSize="9" r:id="rId1"/>
  <headerFooter>
    <oddHeader>&amp;C11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5"/>
  <sheetViews>
    <sheetView workbookViewId="0" topLeftCell="A125">
      <selection activeCell="D437" sqref="D437"/>
    </sheetView>
  </sheetViews>
  <sheetFormatPr defaultColWidth="9.00390625" defaultRowHeight="12.75"/>
  <cols>
    <col min="1" max="1" width="42.50390625" style="0" customWidth="1"/>
    <col min="2" max="4" width="13.625" style="0" customWidth="1"/>
  </cols>
  <sheetData>
    <row r="1" spans="1:4" ht="15">
      <c r="A1" s="300" t="s">
        <v>218</v>
      </c>
      <c r="B1" s="300"/>
      <c r="C1" s="300"/>
      <c r="D1" s="300"/>
    </row>
    <row r="2" ht="7.5" customHeight="1"/>
    <row r="3" spans="1:4" ht="16.5">
      <c r="A3" s="298" t="s">
        <v>0</v>
      </c>
      <c r="B3" s="299"/>
      <c r="C3" s="299"/>
      <c r="D3" s="299"/>
    </row>
    <row r="4" ht="12.75">
      <c r="D4" s="150" t="s">
        <v>143</v>
      </c>
    </row>
    <row r="5" spans="1:4" ht="12.75">
      <c r="A5" s="1" t="s">
        <v>1</v>
      </c>
      <c r="B5" s="21" t="s">
        <v>127</v>
      </c>
      <c r="C5" s="21" t="s">
        <v>128</v>
      </c>
      <c r="D5" s="21" t="s">
        <v>129</v>
      </c>
    </row>
    <row r="6" spans="1:4" ht="12.75">
      <c r="A6" s="2"/>
      <c r="B6" s="22" t="s">
        <v>354</v>
      </c>
      <c r="C6" s="22" t="s">
        <v>355</v>
      </c>
      <c r="D6" s="22">
        <v>2016</v>
      </c>
    </row>
    <row r="7" spans="1:4" ht="4.5" customHeight="1">
      <c r="A7" s="3"/>
      <c r="B7" s="11"/>
      <c r="C7" s="12"/>
      <c r="D7" s="12"/>
    </row>
    <row r="8" spans="1:4" ht="12.75">
      <c r="A8" s="2" t="s">
        <v>98</v>
      </c>
      <c r="B8" s="13">
        <f>SUM(B9:B15)</f>
        <v>206420.2</v>
      </c>
      <c r="C8" s="13">
        <f>SUM(C9:C15)</f>
        <v>176339.5</v>
      </c>
      <c r="D8" s="13">
        <f>SUM(D9:D15)</f>
        <v>176300</v>
      </c>
    </row>
    <row r="9" spans="1:4" ht="12.75">
      <c r="A9" s="26" t="s">
        <v>2</v>
      </c>
      <c r="B9" s="27">
        <v>36000</v>
      </c>
      <c r="C9" s="27">
        <v>36000</v>
      </c>
      <c r="D9" s="27">
        <v>36000</v>
      </c>
    </row>
    <row r="10" spans="1:4" ht="12.75">
      <c r="A10" s="28" t="s">
        <v>60</v>
      </c>
      <c r="B10" s="29">
        <v>3000</v>
      </c>
      <c r="C10" s="29">
        <v>3000</v>
      </c>
      <c r="D10" s="29">
        <v>3000</v>
      </c>
    </row>
    <row r="11" spans="1:4" ht="12.75">
      <c r="A11" s="28" t="s">
        <v>3</v>
      </c>
      <c r="B11" s="29">
        <v>3400</v>
      </c>
      <c r="C11" s="29">
        <v>3400</v>
      </c>
      <c r="D11" s="29">
        <v>3400</v>
      </c>
    </row>
    <row r="12" spans="1:4" ht="12.75">
      <c r="A12" s="28" t="s">
        <v>4</v>
      </c>
      <c r="B12" s="29">
        <v>34000</v>
      </c>
      <c r="C12" s="29">
        <v>34000</v>
      </c>
      <c r="D12" s="29">
        <v>34000</v>
      </c>
    </row>
    <row r="13" spans="1:4" ht="12.75">
      <c r="A13" s="28" t="s">
        <v>5</v>
      </c>
      <c r="B13" s="29">
        <v>74300</v>
      </c>
      <c r="C13" s="29">
        <v>74300</v>
      </c>
      <c r="D13" s="29">
        <v>74300</v>
      </c>
    </row>
    <row r="14" spans="1:4" ht="12.75">
      <c r="A14" s="28" t="s">
        <v>271</v>
      </c>
      <c r="B14" s="29">
        <v>12800</v>
      </c>
      <c r="C14" s="29">
        <v>12800</v>
      </c>
      <c r="D14" s="29">
        <v>12800</v>
      </c>
    </row>
    <row r="15" spans="1:4" ht="12.75">
      <c r="A15" s="28" t="s">
        <v>61</v>
      </c>
      <c r="B15" s="29">
        <v>42920.2</v>
      </c>
      <c r="C15" s="29">
        <v>12839.5</v>
      </c>
      <c r="D15" s="29">
        <v>12800</v>
      </c>
    </row>
    <row r="16" spans="1:4" ht="4.5" customHeight="1">
      <c r="A16" s="3"/>
      <c r="B16" s="14"/>
      <c r="C16" s="14"/>
      <c r="D16" s="14"/>
    </row>
    <row r="17" spans="1:4" ht="12.75">
      <c r="A17" s="2" t="s">
        <v>110</v>
      </c>
      <c r="B17" s="13">
        <f>SUM(B18:B26)</f>
        <v>20990.7</v>
      </c>
      <c r="C17" s="13">
        <f>SUM(C18:C26)</f>
        <v>20990.7</v>
      </c>
      <c r="D17" s="13">
        <f>SUM(D18:D26)</f>
        <v>26940</v>
      </c>
    </row>
    <row r="18" spans="1:4" ht="12.75">
      <c r="A18" s="30" t="s">
        <v>7</v>
      </c>
      <c r="B18" s="29">
        <v>15</v>
      </c>
      <c r="C18" s="29">
        <v>15</v>
      </c>
      <c r="D18" s="29">
        <v>6193</v>
      </c>
    </row>
    <row r="19" spans="1:4" ht="12.75">
      <c r="A19" s="30" t="s">
        <v>62</v>
      </c>
      <c r="B19" s="29">
        <v>9353.4</v>
      </c>
      <c r="C19" s="29">
        <v>9353.4</v>
      </c>
      <c r="D19" s="29">
        <v>9423.9</v>
      </c>
    </row>
    <row r="20" spans="1:4" ht="12.75">
      <c r="A20" s="30" t="s">
        <v>8</v>
      </c>
      <c r="B20" s="29">
        <v>490</v>
      </c>
      <c r="C20" s="29">
        <v>490</v>
      </c>
      <c r="D20" s="29">
        <v>490</v>
      </c>
    </row>
    <row r="21" spans="1:4" ht="12.75">
      <c r="A21" s="30" t="s">
        <v>9</v>
      </c>
      <c r="B21" s="29">
        <v>190</v>
      </c>
      <c r="C21" s="29">
        <v>190</v>
      </c>
      <c r="D21" s="29">
        <v>190</v>
      </c>
    </row>
    <row r="22" spans="1:4" ht="12.75">
      <c r="A22" s="30" t="s">
        <v>63</v>
      </c>
      <c r="B22" s="29">
        <v>80</v>
      </c>
      <c r="C22" s="29">
        <v>80</v>
      </c>
      <c r="D22" s="29">
        <v>80</v>
      </c>
    </row>
    <row r="23" spans="1:4" ht="12.75">
      <c r="A23" s="41" t="s">
        <v>47</v>
      </c>
      <c r="B23" s="29">
        <v>300</v>
      </c>
      <c r="C23" s="29">
        <v>300</v>
      </c>
      <c r="D23" s="29">
        <v>300</v>
      </c>
    </row>
    <row r="24" spans="1:4" ht="12.75">
      <c r="A24" s="41" t="s">
        <v>194</v>
      </c>
      <c r="B24" s="29">
        <v>5700</v>
      </c>
      <c r="C24" s="29">
        <v>5700</v>
      </c>
      <c r="D24" s="29">
        <v>5700</v>
      </c>
    </row>
    <row r="25" spans="1:4" ht="12.75">
      <c r="A25" s="41" t="s">
        <v>115</v>
      </c>
      <c r="B25" s="29">
        <v>300</v>
      </c>
      <c r="C25" s="29">
        <v>300</v>
      </c>
      <c r="D25" s="29">
        <v>250</v>
      </c>
    </row>
    <row r="26" spans="1:4" ht="12.75">
      <c r="A26" s="39" t="s">
        <v>6</v>
      </c>
      <c r="B26" s="29">
        <v>4562.3</v>
      </c>
      <c r="C26" s="29">
        <v>4562.3</v>
      </c>
      <c r="D26" s="29">
        <v>4313.1</v>
      </c>
    </row>
    <row r="27" spans="1:4" ht="4.5" customHeight="1">
      <c r="A27" s="3"/>
      <c r="B27" s="14"/>
      <c r="C27" s="14"/>
      <c r="D27" s="14"/>
    </row>
    <row r="28" spans="1:4" ht="12.75">
      <c r="A28" s="2" t="s">
        <v>85</v>
      </c>
      <c r="B28" s="13">
        <f>SUM(B30+B32+B38+B41+B46+B51+B56+B60+B73+B77+B82+B86+B92)</f>
        <v>71296.5</v>
      </c>
      <c r="C28" s="13">
        <f>SUM(C30+C32+C38+C41+C46+C51+C56+C60+C73+C77+C82+C86+C92)</f>
        <v>74025.9</v>
      </c>
      <c r="D28" s="13">
        <f>SUM(D30+D32+D38+D41+D46+D51+D56+D60+D73+D77+D82+D86+D92)</f>
        <v>78993.1</v>
      </c>
    </row>
    <row r="29" spans="1:4" ht="4.5" customHeight="1">
      <c r="A29" s="3"/>
      <c r="B29" s="14"/>
      <c r="C29" s="14"/>
      <c r="D29" s="14"/>
    </row>
    <row r="30" spans="1:4" ht="12.75">
      <c r="A30" s="31" t="s">
        <v>10</v>
      </c>
      <c r="B30" s="45">
        <v>951</v>
      </c>
      <c r="C30" s="45">
        <v>951</v>
      </c>
      <c r="D30" s="45">
        <v>1201</v>
      </c>
    </row>
    <row r="31" spans="1:4" ht="4.5" customHeight="1">
      <c r="A31" s="3"/>
      <c r="B31" s="14"/>
      <c r="C31" s="14"/>
      <c r="D31" s="14"/>
    </row>
    <row r="32" spans="1:4" ht="12.75">
      <c r="A32" s="31" t="s">
        <v>11</v>
      </c>
      <c r="B32" s="45">
        <f>SUM(B33:B36)</f>
        <v>1089.8</v>
      </c>
      <c r="C32" s="45">
        <f>SUM(C33:C36)</f>
        <v>1089.8</v>
      </c>
      <c r="D32" s="45">
        <f>SUM(D33:D36)</f>
        <v>996.5</v>
      </c>
    </row>
    <row r="33" spans="1:4" ht="12.75">
      <c r="A33" s="55" t="s">
        <v>430</v>
      </c>
      <c r="B33" s="52">
        <v>300</v>
      </c>
      <c r="C33" s="52">
        <v>300</v>
      </c>
      <c r="D33" s="52">
        <v>551.5</v>
      </c>
    </row>
    <row r="34" spans="1:4" ht="12.75">
      <c r="A34" s="55" t="s">
        <v>83</v>
      </c>
      <c r="B34" s="53">
        <v>110</v>
      </c>
      <c r="C34" s="53">
        <v>110</v>
      </c>
      <c r="D34" s="53">
        <v>110</v>
      </c>
    </row>
    <row r="35" spans="1:4" ht="12.75">
      <c r="A35" s="55" t="s">
        <v>353</v>
      </c>
      <c r="B35" s="53">
        <v>422</v>
      </c>
      <c r="C35" s="53">
        <v>422</v>
      </c>
      <c r="D35" s="53">
        <v>335</v>
      </c>
    </row>
    <row r="36" spans="1:4" ht="12.75">
      <c r="A36" s="55" t="s">
        <v>276</v>
      </c>
      <c r="B36" s="53">
        <v>257.8</v>
      </c>
      <c r="C36" s="53">
        <v>257.8</v>
      </c>
      <c r="D36" s="53">
        <v>0</v>
      </c>
    </row>
    <row r="37" spans="1:4" ht="4.5" customHeight="1">
      <c r="A37" s="3"/>
      <c r="B37" s="14"/>
      <c r="C37" s="14"/>
      <c r="D37" s="14"/>
    </row>
    <row r="38" spans="1:6" ht="12.75">
      <c r="A38" s="33" t="s">
        <v>12</v>
      </c>
      <c r="B38" s="45">
        <v>2563</v>
      </c>
      <c r="C38" s="45">
        <v>2563</v>
      </c>
      <c r="D38" s="45">
        <v>2710</v>
      </c>
      <c r="F38" s="93"/>
    </row>
    <row r="39" spans="1:6" ht="12.75">
      <c r="A39" s="55" t="s">
        <v>45</v>
      </c>
      <c r="B39" s="53">
        <v>1100</v>
      </c>
      <c r="C39" s="53">
        <v>1100</v>
      </c>
      <c r="D39" s="53">
        <v>1100</v>
      </c>
      <c r="F39" s="279"/>
    </row>
    <row r="40" spans="1:4" ht="4.5" customHeight="1">
      <c r="A40" s="3"/>
      <c r="B40" s="14"/>
      <c r="C40" s="14"/>
      <c r="D40" s="14"/>
    </row>
    <row r="41" spans="1:4" ht="12.75">
      <c r="A41" s="33" t="s">
        <v>13</v>
      </c>
      <c r="B41" s="45">
        <f>SUM(B42:B43)</f>
        <v>21472.7</v>
      </c>
      <c r="C41" s="45">
        <f>SUM(C42:C43)</f>
        <v>23892.7</v>
      </c>
      <c r="D41" s="45">
        <f>SUM(D42:D44)</f>
        <v>32036.8</v>
      </c>
    </row>
    <row r="42" spans="1:4" ht="12.75">
      <c r="A42" s="55" t="s">
        <v>116</v>
      </c>
      <c r="B42" s="53">
        <v>21136.7</v>
      </c>
      <c r="C42" s="53">
        <v>23556.7</v>
      </c>
      <c r="D42" s="53">
        <v>27600.8</v>
      </c>
    </row>
    <row r="43" spans="1:4" ht="12.75">
      <c r="A43" s="74" t="s">
        <v>117</v>
      </c>
      <c r="B43" s="52">
        <v>336</v>
      </c>
      <c r="C43" s="52">
        <v>336</v>
      </c>
      <c r="D43" s="52">
        <v>336</v>
      </c>
    </row>
    <row r="44" spans="1:4" ht="12.75">
      <c r="A44" s="55" t="s">
        <v>470</v>
      </c>
      <c r="B44" s="53">
        <v>0</v>
      </c>
      <c r="C44" s="53">
        <v>0</v>
      </c>
      <c r="D44" s="53">
        <v>4100</v>
      </c>
    </row>
    <row r="45" spans="1:4" ht="4.5" customHeight="1">
      <c r="A45" s="56"/>
      <c r="B45" s="107"/>
      <c r="C45" s="107"/>
      <c r="D45" s="107"/>
    </row>
    <row r="46" spans="1:4" ht="12.75">
      <c r="A46" s="31" t="s">
        <v>263</v>
      </c>
      <c r="B46" s="102">
        <f>SUM(B47:B48)</f>
        <v>900</v>
      </c>
      <c r="C46" s="102">
        <f>SUM(C47:C49)</f>
        <v>997.7</v>
      </c>
      <c r="D46" s="102">
        <f>SUM(D47:D49)</f>
        <v>600</v>
      </c>
    </row>
    <row r="47" spans="1:4" ht="12.75">
      <c r="A47" s="65" t="s">
        <v>324</v>
      </c>
      <c r="B47" s="53">
        <v>800</v>
      </c>
      <c r="C47" s="53">
        <v>800</v>
      </c>
      <c r="D47" s="53">
        <v>600</v>
      </c>
    </row>
    <row r="48" spans="1:4" ht="12.75">
      <c r="A48" s="65" t="s">
        <v>325</v>
      </c>
      <c r="B48" s="53">
        <v>100</v>
      </c>
      <c r="C48" s="53">
        <v>100</v>
      </c>
      <c r="D48" s="53">
        <v>0</v>
      </c>
    </row>
    <row r="49" spans="1:4" ht="12.75">
      <c r="A49" s="65" t="s">
        <v>277</v>
      </c>
      <c r="B49" s="53">
        <v>0</v>
      </c>
      <c r="C49" s="53">
        <v>97.7</v>
      </c>
      <c r="D49" s="53">
        <v>0</v>
      </c>
    </row>
    <row r="50" spans="1:4" ht="4.5" customHeight="1">
      <c r="A50" s="3"/>
      <c r="B50" s="14"/>
      <c r="C50" s="14"/>
      <c r="D50" s="14"/>
    </row>
    <row r="51" spans="1:4" ht="12.75">
      <c r="A51" s="33" t="s">
        <v>14</v>
      </c>
      <c r="B51" s="45">
        <f>SUM(B52:B54)</f>
        <v>1184.5</v>
      </c>
      <c r="C51" s="45">
        <f>SUM(C52:C54)</f>
        <v>1184.5</v>
      </c>
      <c r="D51" s="45">
        <f>SUM(D52:D54)</f>
        <v>216.5</v>
      </c>
    </row>
    <row r="52" spans="1:4" ht="12.75">
      <c r="A52" s="55" t="s">
        <v>84</v>
      </c>
      <c r="B52" s="53">
        <v>968</v>
      </c>
      <c r="C52" s="53">
        <v>968</v>
      </c>
      <c r="D52" s="53">
        <v>0</v>
      </c>
    </row>
    <row r="53" spans="1:4" ht="12.75">
      <c r="A53" s="55" t="s">
        <v>71</v>
      </c>
      <c r="B53" s="53">
        <v>36.5</v>
      </c>
      <c r="C53" s="53">
        <v>36.5</v>
      </c>
      <c r="D53" s="53">
        <v>36.5</v>
      </c>
    </row>
    <row r="54" spans="1:4" ht="12.75">
      <c r="A54" s="55" t="s">
        <v>429</v>
      </c>
      <c r="B54" s="53">
        <v>180</v>
      </c>
      <c r="C54" s="53">
        <v>180</v>
      </c>
      <c r="D54" s="53">
        <v>180</v>
      </c>
    </row>
    <row r="55" spans="1:4" ht="4.5" customHeight="1">
      <c r="A55" s="3"/>
      <c r="B55" s="14"/>
      <c r="C55" s="14"/>
      <c r="D55" s="14"/>
    </row>
    <row r="56" spans="1:4" ht="12.75" customHeight="1">
      <c r="A56" s="31" t="s">
        <v>151</v>
      </c>
      <c r="B56" s="45">
        <f>SUM(B57:B58)</f>
        <v>3062.5</v>
      </c>
      <c r="C56" s="45">
        <f>SUM(C57:C58)</f>
        <v>3062.5</v>
      </c>
      <c r="D56" s="45">
        <f>SUM(D57:D58)</f>
        <v>2317</v>
      </c>
    </row>
    <row r="57" spans="1:4" ht="12.75" customHeight="1">
      <c r="A57" s="99" t="s">
        <v>158</v>
      </c>
      <c r="B57" s="75">
        <v>1062.5</v>
      </c>
      <c r="C57" s="75">
        <v>1062.5</v>
      </c>
      <c r="D57" s="75">
        <v>317</v>
      </c>
    </row>
    <row r="58" spans="1:4" ht="12.75" customHeight="1">
      <c r="A58" s="65" t="s">
        <v>157</v>
      </c>
      <c r="B58" s="80">
        <v>2000</v>
      </c>
      <c r="C58" s="80">
        <v>2000</v>
      </c>
      <c r="D58" s="80">
        <v>2000</v>
      </c>
    </row>
    <row r="59" spans="1:4" ht="4.5" customHeight="1">
      <c r="A59" s="218"/>
      <c r="B59" s="226"/>
      <c r="C59" s="226"/>
      <c r="D59" s="226"/>
    </row>
    <row r="60" spans="1:4" ht="12.75" customHeight="1">
      <c r="A60" s="31" t="s">
        <v>46</v>
      </c>
      <c r="B60" s="45">
        <f>SUM(B61:B62)</f>
        <v>32620</v>
      </c>
      <c r="C60" s="45">
        <f>SUM(C61:C62)</f>
        <v>32620</v>
      </c>
      <c r="D60" s="45">
        <f>SUM(D61:D62)</f>
        <v>32119</v>
      </c>
    </row>
    <row r="61" spans="1:4" ht="12.75" customHeight="1">
      <c r="A61" s="165" t="s">
        <v>311</v>
      </c>
      <c r="B61" s="53">
        <v>1262</v>
      </c>
      <c r="C61" s="53">
        <v>1262</v>
      </c>
      <c r="D61" s="53">
        <v>1209</v>
      </c>
    </row>
    <row r="62" spans="1:4" ht="12.75" customHeight="1">
      <c r="A62" s="74" t="s">
        <v>312</v>
      </c>
      <c r="B62" s="52">
        <f>SUM(B63:B67)</f>
        <v>31358</v>
      </c>
      <c r="C62" s="52">
        <f>SUM(C63:C67)</f>
        <v>31358</v>
      </c>
      <c r="D62" s="52">
        <f>SUM(D63:D67)</f>
        <v>30910</v>
      </c>
    </row>
    <row r="63" spans="1:4" ht="12.75" customHeight="1">
      <c r="A63" s="32" t="s">
        <v>77</v>
      </c>
      <c r="B63" s="46">
        <v>16523</v>
      </c>
      <c r="C63" s="46">
        <v>16523</v>
      </c>
      <c r="D63" s="46">
        <v>16562</v>
      </c>
    </row>
    <row r="64" spans="1:4" ht="12.75" customHeight="1">
      <c r="A64" s="58" t="s">
        <v>118</v>
      </c>
      <c r="B64" s="59">
        <v>9266</v>
      </c>
      <c r="C64" s="59">
        <v>9266</v>
      </c>
      <c r="D64" s="59">
        <v>8730</v>
      </c>
    </row>
    <row r="65" spans="1:4" ht="12.75" customHeight="1">
      <c r="A65" s="32" t="s">
        <v>119</v>
      </c>
      <c r="B65" s="46">
        <v>1600</v>
      </c>
      <c r="C65" s="46">
        <v>1600</v>
      </c>
      <c r="D65" s="46">
        <v>1600</v>
      </c>
    </row>
    <row r="66" spans="1:4" ht="12.75" customHeight="1">
      <c r="A66" s="58" t="s">
        <v>78</v>
      </c>
      <c r="B66" s="59">
        <v>3951</v>
      </c>
      <c r="C66" s="59">
        <v>3951</v>
      </c>
      <c r="D66" s="59">
        <v>4000</v>
      </c>
    </row>
    <row r="67" spans="1:4" ht="12.75" customHeight="1">
      <c r="A67" s="227" t="s">
        <v>148</v>
      </c>
      <c r="B67" s="228">
        <v>18</v>
      </c>
      <c r="C67" s="228">
        <v>18</v>
      </c>
      <c r="D67" s="228">
        <v>18</v>
      </c>
    </row>
    <row r="68" ht="12.75" customHeight="1"/>
    <row r="70" spans="1:4" ht="12.75">
      <c r="A70" s="1" t="s">
        <v>1</v>
      </c>
      <c r="B70" s="21" t="s">
        <v>127</v>
      </c>
      <c r="C70" s="21" t="s">
        <v>128</v>
      </c>
      <c r="D70" s="21" t="s">
        <v>129</v>
      </c>
    </row>
    <row r="71" spans="1:4" ht="12.75">
      <c r="A71" s="2"/>
      <c r="B71" s="22" t="s">
        <v>354</v>
      </c>
      <c r="C71" s="22" t="s">
        <v>355</v>
      </c>
      <c r="D71" s="22">
        <v>2016</v>
      </c>
    </row>
    <row r="72" spans="1:4" ht="4.5" customHeight="1">
      <c r="A72" s="3"/>
      <c r="B72" s="108"/>
      <c r="C72" s="108"/>
      <c r="D72" s="108"/>
    </row>
    <row r="73" spans="1:4" ht="12.75">
      <c r="A73" s="33" t="s">
        <v>260</v>
      </c>
      <c r="B73" s="45">
        <v>2261</v>
      </c>
      <c r="C73" s="45">
        <f>SUM(C74:C75)</f>
        <v>2361</v>
      </c>
      <c r="D73" s="45">
        <f>SUM(D74:D75)</f>
        <v>2383</v>
      </c>
    </row>
    <row r="74" spans="1:4" ht="12.75">
      <c r="A74" s="56" t="s">
        <v>358</v>
      </c>
      <c r="B74" s="226">
        <v>2261</v>
      </c>
      <c r="C74" s="226">
        <v>2261</v>
      </c>
      <c r="D74" s="226">
        <v>2383</v>
      </c>
    </row>
    <row r="75" spans="1:4" ht="12.75">
      <c r="A75" s="55" t="s">
        <v>277</v>
      </c>
      <c r="B75" s="80">
        <v>0</v>
      </c>
      <c r="C75" s="80">
        <v>100</v>
      </c>
      <c r="D75" s="80">
        <v>0</v>
      </c>
    </row>
    <row r="76" spans="1:4" ht="4.5" customHeight="1">
      <c r="A76" s="3"/>
      <c r="B76" s="108"/>
      <c r="C76" s="108"/>
      <c r="D76" s="108"/>
    </row>
    <row r="77" spans="1:4" ht="12.75">
      <c r="A77" s="31" t="s">
        <v>125</v>
      </c>
      <c r="B77" s="45">
        <f>SUM(B78:B80)</f>
        <v>1953.9</v>
      </c>
      <c r="C77" s="45">
        <f>SUM(C78:C80)</f>
        <v>1953.9</v>
      </c>
      <c r="D77" s="45">
        <f>SUM(D78:D80)</f>
        <v>1098</v>
      </c>
    </row>
    <row r="78" spans="1:4" ht="12.75">
      <c r="A78" s="96" t="s">
        <v>431</v>
      </c>
      <c r="B78" s="97">
        <v>959.2</v>
      </c>
      <c r="C78" s="97">
        <v>959.2</v>
      </c>
      <c r="D78" s="97">
        <v>438</v>
      </c>
    </row>
    <row r="79" spans="1:4" ht="12.75">
      <c r="A79" s="96" t="s">
        <v>432</v>
      </c>
      <c r="B79" s="97">
        <v>334.7</v>
      </c>
      <c r="C79" s="97">
        <v>334.7</v>
      </c>
      <c r="D79" s="97">
        <v>0</v>
      </c>
    </row>
    <row r="80" spans="1:4" ht="12.75">
      <c r="A80" s="65" t="s">
        <v>163</v>
      </c>
      <c r="B80" s="80">
        <v>660</v>
      </c>
      <c r="C80" s="80">
        <v>660</v>
      </c>
      <c r="D80" s="80">
        <v>660</v>
      </c>
    </row>
    <row r="81" spans="1:4" ht="4.5" customHeight="1">
      <c r="A81" s="3"/>
      <c r="B81" s="14"/>
      <c r="C81" s="14"/>
      <c r="D81" s="14"/>
    </row>
    <row r="82" spans="1:4" ht="12.75">
      <c r="A82" s="31" t="s">
        <v>75</v>
      </c>
      <c r="B82" s="45">
        <f>SUM(B83:B84)</f>
        <v>1215</v>
      </c>
      <c r="C82" s="45">
        <f>SUM(C83:C84)</f>
        <v>1215</v>
      </c>
      <c r="D82" s="45">
        <f>SUM(D83:D84)</f>
        <v>1225</v>
      </c>
    </row>
    <row r="83" spans="1:4" ht="12.75">
      <c r="A83" s="55" t="s">
        <v>74</v>
      </c>
      <c r="B83" s="53">
        <v>1190</v>
      </c>
      <c r="C83" s="53">
        <v>1190</v>
      </c>
      <c r="D83" s="53">
        <v>1200</v>
      </c>
    </row>
    <row r="84" spans="1:4" ht="12.75">
      <c r="A84" s="55" t="s">
        <v>38</v>
      </c>
      <c r="B84" s="53">
        <v>25</v>
      </c>
      <c r="C84" s="53">
        <v>25</v>
      </c>
      <c r="D84" s="53">
        <v>25</v>
      </c>
    </row>
    <row r="85" spans="1:4" ht="4.5" customHeight="1">
      <c r="A85" s="40"/>
      <c r="B85" s="14"/>
      <c r="C85" s="14"/>
      <c r="D85" s="14"/>
    </row>
    <row r="86" spans="1:4" ht="12.75">
      <c r="A86" s="31" t="s">
        <v>15</v>
      </c>
      <c r="B86" s="45">
        <f>SUM(B87:B90)</f>
        <v>1223.1</v>
      </c>
      <c r="C86" s="45">
        <f>SUM(C87:C90)</f>
        <v>1223.1</v>
      </c>
      <c r="D86" s="45">
        <f>SUM(D87:D90)</f>
        <v>1290.3</v>
      </c>
    </row>
    <row r="87" spans="1:4" ht="12.75">
      <c r="A87" s="55" t="s">
        <v>55</v>
      </c>
      <c r="B87" s="53">
        <v>659</v>
      </c>
      <c r="C87" s="53">
        <v>659</v>
      </c>
      <c r="D87" s="53">
        <v>659</v>
      </c>
    </row>
    <row r="88" spans="1:4" ht="12.75">
      <c r="A88" s="55" t="s">
        <v>281</v>
      </c>
      <c r="B88" s="53">
        <v>275.1</v>
      </c>
      <c r="C88" s="248">
        <v>275.1</v>
      </c>
      <c r="D88" s="53">
        <v>273.3</v>
      </c>
    </row>
    <row r="89" spans="1:4" ht="12.75">
      <c r="A89" s="74" t="s">
        <v>282</v>
      </c>
      <c r="B89" s="52">
        <v>109</v>
      </c>
      <c r="C89" s="247">
        <v>109</v>
      </c>
      <c r="D89" s="52">
        <v>178</v>
      </c>
    </row>
    <row r="90" spans="1:4" ht="12.75">
      <c r="A90" s="55" t="s">
        <v>257</v>
      </c>
      <c r="B90" s="53">
        <v>180</v>
      </c>
      <c r="C90" s="53">
        <v>180</v>
      </c>
      <c r="D90" s="53">
        <v>180</v>
      </c>
    </row>
    <row r="91" spans="1:4" ht="4.5" customHeight="1">
      <c r="A91" s="3"/>
      <c r="B91" s="14"/>
      <c r="C91" s="14"/>
      <c r="D91" s="14"/>
    </row>
    <row r="92" spans="1:4" ht="12.75">
      <c r="A92" s="33" t="s">
        <v>16</v>
      </c>
      <c r="B92" s="45">
        <v>800</v>
      </c>
      <c r="C92" s="45">
        <f>SUM(C93:C94)</f>
        <v>911.7</v>
      </c>
      <c r="D92" s="45">
        <f>SUM(D93:D94)</f>
        <v>800</v>
      </c>
    </row>
    <row r="93" spans="1:4" ht="12.75">
      <c r="A93" s="55" t="s">
        <v>56</v>
      </c>
      <c r="B93" s="53">
        <v>800</v>
      </c>
      <c r="C93" s="53">
        <v>800</v>
      </c>
      <c r="D93" s="53">
        <v>800</v>
      </c>
    </row>
    <row r="94" spans="1:4" ht="12.75">
      <c r="A94" s="55" t="s">
        <v>277</v>
      </c>
      <c r="B94" s="53">
        <v>0</v>
      </c>
      <c r="C94" s="53">
        <v>111.7</v>
      </c>
      <c r="D94" s="53">
        <v>0</v>
      </c>
    </row>
    <row r="95" spans="1:4" ht="4.5" customHeight="1">
      <c r="A95" s="3"/>
      <c r="B95" s="14"/>
      <c r="C95" s="14"/>
      <c r="D95" s="14"/>
    </row>
    <row r="96" spans="1:4" ht="12.75">
      <c r="A96" s="293" t="s">
        <v>510</v>
      </c>
      <c r="B96" s="13">
        <f>SUM(B97:B110)</f>
        <v>8286</v>
      </c>
      <c r="C96" s="13">
        <f>SUM(C97:C110)</f>
        <v>8286</v>
      </c>
      <c r="D96" s="13">
        <f>SUM(D97:D110)</f>
        <v>3291</v>
      </c>
    </row>
    <row r="97" spans="1:4" ht="12.75">
      <c r="A97" s="35" t="s">
        <v>17</v>
      </c>
      <c r="B97" s="27">
        <v>248</v>
      </c>
      <c r="C97" s="27">
        <v>248</v>
      </c>
      <c r="D97" s="27">
        <v>141</v>
      </c>
    </row>
    <row r="98" spans="1:4" ht="12.75">
      <c r="A98" s="36" t="s">
        <v>18</v>
      </c>
      <c r="B98" s="29">
        <v>114</v>
      </c>
      <c r="C98" s="29">
        <v>114</v>
      </c>
      <c r="D98" s="29">
        <v>130</v>
      </c>
    </row>
    <row r="99" spans="1:4" ht="12.75">
      <c r="A99" s="36" t="s">
        <v>299</v>
      </c>
      <c r="B99" s="29">
        <v>1500</v>
      </c>
      <c r="C99" s="29">
        <v>1500</v>
      </c>
      <c r="D99" s="29">
        <v>0</v>
      </c>
    </row>
    <row r="100" spans="1:4" ht="12.75">
      <c r="A100" s="36" t="s">
        <v>300</v>
      </c>
      <c r="B100" s="29">
        <v>424</v>
      </c>
      <c r="C100" s="29">
        <v>424</v>
      </c>
      <c r="D100" s="29">
        <v>0</v>
      </c>
    </row>
    <row r="101" spans="1:4" ht="12.75">
      <c r="A101" s="36" t="s">
        <v>511</v>
      </c>
      <c r="B101" s="29">
        <v>250</v>
      </c>
      <c r="C101" s="29">
        <v>250</v>
      </c>
      <c r="D101" s="29">
        <v>450</v>
      </c>
    </row>
    <row r="102" spans="1:4" ht="12.75">
      <c r="A102" s="36" t="s">
        <v>301</v>
      </c>
      <c r="B102" s="29">
        <v>1000</v>
      </c>
      <c r="C102" s="29">
        <v>1000</v>
      </c>
      <c r="D102" s="29">
        <v>1000</v>
      </c>
    </row>
    <row r="103" spans="1:4" ht="12.75">
      <c r="A103" s="36" t="s">
        <v>302</v>
      </c>
      <c r="B103" s="29">
        <v>250</v>
      </c>
      <c r="C103" s="29">
        <v>250</v>
      </c>
      <c r="D103" s="29">
        <v>470</v>
      </c>
    </row>
    <row r="104" spans="1:4" ht="12.75">
      <c r="A104" s="36" t="s">
        <v>512</v>
      </c>
      <c r="B104" s="29">
        <v>500</v>
      </c>
      <c r="C104" s="29">
        <v>500</v>
      </c>
      <c r="D104" s="29">
        <v>500</v>
      </c>
    </row>
    <row r="105" spans="1:4" ht="12.75">
      <c r="A105" s="36" t="s">
        <v>303</v>
      </c>
      <c r="B105" s="29">
        <v>600</v>
      </c>
      <c r="C105" s="29">
        <v>600</v>
      </c>
      <c r="D105" s="29">
        <v>600</v>
      </c>
    </row>
    <row r="106" spans="1:4" ht="12.75">
      <c r="A106" s="36" t="s">
        <v>308</v>
      </c>
      <c r="B106" s="29">
        <v>500</v>
      </c>
      <c r="C106" s="29">
        <v>500</v>
      </c>
      <c r="D106" s="29">
        <v>0</v>
      </c>
    </row>
    <row r="107" spans="1:4" ht="12.75">
      <c r="A107" s="8" t="s">
        <v>304</v>
      </c>
      <c r="B107" s="14">
        <v>800</v>
      </c>
      <c r="C107" s="14">
        <v>800</v>
      </c>
      <c r="D107" s="14">
        <v>0</v>
      </c>
    </row>
    <row r="108" spans="1:4" ht="12.75">
      <c r="A108" s="36" t="s">
        <v>305</v>
      </c>
      <c r="B108" s="29">
        <v>600</v>
      </c>
      <c r="C108" s="29">
        <v>600</v>
      </c>
      <c r="D108" s="29">
        <v>0</v>
      </c>
    </row>
    <row r="109" spans="1:4" ht="12.75">
      <c r="A109" s="36" t="s">
        <v>306</v>
      </c>
      <c r="B109" s="29">
        <v>1300</v>
      </c>
      <c r="C109" s="29">
        <v>1300</v>
      </c>
      <c r="D109" s="29">
        <v>0</v>
      </c>
    </row>
    <row r="110" spans="1:4" ht="12.75">
      <c r="A110" s="36" t="s">
        <v>307</v>
      </c>
      <c r="B110" s="29">
        <v>200</v>
      </c>
      <c r="C110" s="29">
        <v>200</v>
      </c>
      <c r="D110" s="29">
        <v>0</v>
      </c>
    </row>
    <row r="111" spans="1:4" ht="4.5" customHeight="1">
      <c r="A111" s="3"/>
      <c r="B111" s="14"/>
      <c r="C111" s="14"/>
      <c r="D111" s="14"/>
    </row>
    <row r="112" spans="1:4" ht="12.75">
      <c r="A112" s="2" t="s">
        <v>336</v>
      </c>
      <c r="B112" s="13">
        <f>SUM(B113:B125)</f>
        <v>36864.3</v>
      </c>
      <c r="C112" s="13">
        <f>SUM(C113:C125)</f>
        <v>43855.30000000001</v>
      </c>
      <c r="D112" s="13">
        <f>SUM(D113:D125)</f>
        <v>28474.000000000004</v>
      </c>
    </row>
    <row r="113" spans="1:6" ht="12.75">
      <c r="A113" s="263" t="s">
        <v>246</v>
      </c>
      <c r="B113" s="264">
        <v>21805.9</v>
      </c>
      <c r="C113" s="264">
        <v>21805.9</v>
      </c>
      <c r="D113" s="264">
        <v>22168.4</v>
      </c>
      <c r="F113" s="93"/>
    </row>
    <row r="114" spans="1:4" ht="12.75">
      <c r="A114" s="270" t="s">
        <v>76</v>
      </c>
      <c r="B114" s="268">
        <v>2018</v>
      </c>
      <c r="C114" s="268">
        <v>2018</v>
      </c>
      <c r="D114" s="268">
        <v>2018</v>
      </c>
    </row>
    <row r="115" spans="1:6" ht="12.75">
      <c r="A115" s="277" t="s">
        <v>259</v>
      </c>
      <c r="B115" s="268">
        <v>1208</v>
      </c>
      <c r="C115" s="268">
        <v>1176</v>
      </c>
      <c r="D115" s="268">
        <v>1200</v>
      </c>
      <c r="F115" s="18"/>
    </row>
    <row r="116" spans="1:4" ht="12.75">
      <c r="A116" s="270" t="s">
        <v>258</v>
      </c>
      <c r="B116" s="268">
        <v>720</v>
      </c>
      <c r="C116" s="268">
        <v>720</v>
      </c>
      <c r="D116" s="268">
        <v>759.9</v>
      </c>
    </row>
    <row r="117" spans="1:4" ht="12.75">
      <c r="A117" s="276" t="s">
        <v>390</v>
      </c>
      <c r="B117" s="268">
        <v>0</v>
      </c>
      <c r="C117" s="268">
        <v>135.7</v>
      </c>
      <c r="D117" s="268">
        <v>248.9</v>
      </c>
    </row>
    <row r="118" spans="1:6" ht="12.75">
      <c r="A118" s="36" t="s">
        <v>147</v>
      </c>
      <c r="B118" s="29">
        <v>222</v>
      </c>
      <c r="C118" s="29">
        <v>222</v>
      </c>
      <c r="D118" s="29">
        <v>171</v>
      </c>
      <c r="F118" s="93"/>
    </row>
    <row r="119" spans="1:6" ht="12.75">
      <c r="A119" s="203" t="s">
        <v>242</v>
      </c>
      <c r="B119" s="49">
        <v>10625.6</v>
      </c>
      <c r="C119" s="49">
        <v>10625.6</v>
      </c>
      <c r="D119" s="49">
        <v>1907</v>
      </c>
      <c r="F119" s="93"/>
    </row>
    <row r="120" spans="1:6" ht="12.75">
      <c r="A120" s="267" t="s">
        <v>442</v>
      </c>
      <c r="B120" s="29">
        <v>8.5</v>
      </c>
      <c r="C120" s="29">
        <v>8.5</v>
      </c>
      <c r="D120" s="29">
        <v>0.8</v>
      </c>
      <c r="F120" s="93"/>
    </row>
    <row r="121" spans="1:6" ht="12.75">
      <c r="A121" s="36" t="s">
        <v>513</v>
      </c>
      <c r="B121" s="29">
        <v>120</v>
      </c>
      <c r="C121" s="29">
        <v>120</v>
      </c>
      <c r="D121" s="29">
        <v>0</v>
      </c>
      <c r="F121" s="93"/>
    </row>
    <row r="122" spans="1:4" ht="12.75">
      <c r="A122" s="8" t="s">
        <v>345</v>
      </c>
      <c r="B122" s="49">
        <v>60</v>
      </c>
      <c r="C122" s="49">
        <v>60</v>
      </c>
      <c r="D122" s="49">
        <v>0</v>
      </c>
    </row>
    <row r="123" spans="1:4" ht="12.75">
      <c r="A123" s="36" t="s">
        <v>338</v>
      </c>
      <c r="B123" s="49">
        <v>40</v>
      </c>
      <c r="C123" s="49">
        <v>40</v>
      </c>
      <c r="D123" s="49">
        <v>0</v>
      </c>
    </row>
    <row r="124" spans="1:4" ht="12.75">
      <c r="A124" s="43" t="s">
        <v>334</v>
      </c>
      <c r="B124" s="29">
        <v>36.3</v>
      </c>
      <c r="C124" s="29">
        <v>36.3</v>
      </c>
      <c r="D124" s="29">
        <v>0</v>
      </c>
    </row>
    <row r="125" spans="1:4" ht="12.75">
      <c r="A125" s="8" t="s">
        <v>335</v>
      </c>
      <c r="B125" s="14">
        <v>0</v>
      </c>
      <c r="C125" s="14">
        <v>6887.3</v>
      </c>
      <c r="D125" s="14">
        <v>0</v>
      </c>
    </row>
    <row r="126" spans="1:4" ht="12.75">
      <c r="A126" s="10" t="s">
        <v>19</v>
      </c>
      <c r="B126" s="76">
        <f>SUM(B8+B17+B28+B96+B112)</f>
        <v>343857.7</v>
      </c>
      <c r="C126" s="76">
        <f>SUM(C8+C17+C28+C96+C112)</f>
        <v>323497.39999999997</v>
      </c>
      <c r="D126" s="76">
        <f>SUM(D8+D17+D28+D96+D112)</f>
        <v>313998.1</v>
      </c>
    </row>
    <row r="127" spans="1:4" ht="12.75">
      <c r="A127" s="16"/>
      <c r="B127" s="109"/>
      <c r="C127" s="109"/>
      <c r="D127" s="109"/>
    </row>
    <row r="128" spans="1:4" ht="12.75">
      <c r="A128" s="16"/>
      <c r="B128" s="109"/>
      <c r="C128" s="109"/>
      <c r="D128" s="109"/>
    </row>
    <row r="129" spans="1:4" ht="12.75">
      <c r="A129" s="16"/>
      <c r="B129" s="109"/>
      <c r="C129" s="109"/>
      <c r="D129" s="109"/>
    </row>
    <row r="130" spans="1:4" ht="12.75">
      <c r="A130" s="16"/>
      <c r="B130" s="109"/>
      <c r="C130" s="109"/>
      <c r="D130" s="109"/>
    </row>
    <row r="131" spans="1:4" ht="12.75">
      <c r="A131" s="16"/>
      <c r="B131" s="109"/>
      <c r="C131" s="109"/>
      <c r="D131" s="109"/>
    </row>
    <row r="132" spans="1:4" ht="12.75">
      <c r="A132" s="16"/>
      <c r="B132" s="16"/>
      <c r="C132" s="17"/>
      <c r="D132" s="17"/>
    </row>
    <row r="133" spans="1:4" ht="12.75" hidden="1">
      <c r="A133" s="16"/>
      <c r="B133" s="16"/>
      <c r="C133" s="17"/>
      <c r="D133" s="17"/>
    </row>
    <row r="134" spans="1:4" ht="17.25">
      <c r="A134" s="295" t="s">
        <v>350</v>
      </c>
      <c r="B134" s="296"/>
      <c r="C134" s="296"/>
      <c r="D134" s="296"/>
    </row>
    <row r="136" spans="1:4" ht="12.75">
      <c r="A136" s="1" t="s">
        <v>1</v>
      </c>
      <c r="B136" s="21" t="s">
        <v>127</v>
      </c>
      <c r="C136" s="21" t="s">
        <v>128</v>
      </c>
      <c r="D136" s="21" t="s">
        <v>129</v>
      </c>
    </row>
    <row r="137" spans="1:4" ht="12.75">
      <c r="A137" s="2"/>
      <c r="B137" s="22" t="s">
        <v>354</v>
      </c>
      <c r="C137" s="22" t="s">
        <v>355</v>
      </c>
      <c r="D137" s="22">
        <v>2016</v>
      </c>
    </row>
    <row r="138" spans="1:4" ht="4.5" customHeight="1">
      <c r="A138" s="7"/>
      <c r="B138" s="11"/>
      <c r="C138" s="15"/>
      <c r="D138" s="15"/>
    </row>
    <row r="139" spans="1:6" ht="12.75">
      <c r="A139" s="2" t="s">
        <v>21</v>
      </c>
      <c r="B139" s="13">
        <f>SUM(B140:B143)</f>
        <v>2230</v>
      </c>
      <c r="C139" s="13">
        <f>SUM(C140:C143)</f>
        <v>2230</v>
      </c>
      <c r="D139" s="13">
        <f>SUM(D140:D145)</f>
        <v>16406</v>
      </c>
      <c r="F139" s="18"/>
    </row>
    <row r="140" spans="1:4" ht="12.75">
      <c r="A140" s="26" t="s">
        <v>22</v>
      </c>
      <c r="B140" s="27">
        <v>1290</v>
      </c>
      <c r="C140" s="27">
        <v>1290</v>
      </c>
      <c r="D140" s="27">
        <v>964</v>
      </c>
    </row>
    <row r="141" spans="1:4" ht="12.75">
      <c r="A141" s="28" t="s">
        <v>23</v>
      </c>
      <c r="B141" s="29">
        <v>142</v>
      </c>
      <c r="C141" s="29">
        <v>142</v>
      </c>
      <c r="D141" s="29">
        <v>124</v>
      </c>
    </row>
    <row r="142" spans="1:4" ht="12.75">
      <c r="A142" s="28" t="s">
        <v>352</v>
      </c>
      <c r="B142" s="29">
        <v>298</v>
      </c>
      <c r="C142" s="29">
        <v>298</v>
      </c>
      <c r="D142" s="29">
        <v>298</v>
      </c>
    </row>
    <row r="143" spans="1:4" ht="12.75">
      <c r="A143" s="28" t="s">
        <v>24</v>
      </c>
      <c r="B143" s="29">
        <v>500</v>
      </c>
      <c r="C143" s="29">
        <v>500</v>
      </c>
      <c r="D143" s="29">
        <v>1000</v>
      </c>
    </row>
    <row r="144" spans="1:4" ht="12.75">
      <c r="A144" s="111" t="s">
        <v>479</v>
      </c>
      <c r="B144" s="44">
        <v>0</v>
      </c>
      <c r="C144" s="44">
        <v>0</v>
      </c>
      <c r="D144" s="44">
        <v>14000</v>
      </c>
    </row>
    <row r="145" spans="1:4" ht="12.75">
      <c r="A145" s="40" t="s">
        <v>414</v>
      </c>
      <c r="B145" s="44">
        <v>0</v>
      </c>
      <c r="C145" s="44">
        <v>0</v>
      </c>
      <c r="D145" s="44">
        <v>20</v>
      </c>
    </row>
    <row r="146" spans="1:4" ht="12.75">
      <c r="A146" s="239"/>
      <c r="B146" s="240"/>
      <c r="C146" s="240"/>
      <c r="D146" s="240"/>
    </row>
    <row r="147" spans="1:4" ht="12.75">
      <c r="A147" s="243" t="s">
        <v>343</v>
      </c>
      <c r="B147" s="241">
        <v>353.2</v>
      </c>
      <c r="C147" s="241">
        <v>353.2</v>
      </c>
      <c r="D147" s="241">
        <f>SUM(D148:D149)</f>
        <v>1500</v>
      </c>
    </row>
    <row r="148" spans="1:4" ht="12.75">
      <c r="A148" s="244" t="s">
        <v>342</v>
      </c>
      <c r="B148" s="245">
        <v>353.2</v>
      </c>
      <c r="C148" s="245">
        <v>353.2</v>
      </c>
      <c r="D148" s="245">
        <v>0</v>
      </c>
    </row>
    <row r="149" spans="1:4" ht="12.75">
      <c r="A149" s="34" t="s">
        <v>478</v>
      </c>
      <c r="B149" s="49">
        <v>0</v>
      </c>
      <c r="C149" s="49">
        <v>0</v>
      </c>
      <c r="D149" s="49">
        <v>1500</v>
      </c>
    </row>
    <row r="150" spans="1:4" ht="12.75">
      <c r="A150" s="56"/>
      <c r="B150" s="47"/>
      <c r="C150" s="47"/>
      <c r="D150" s="47"/>
    </row>
    <row r="151" spans="1:4" ht="12.75">
      <c r="A151" s="9" t="s">
        <v>359</v>
      </c>
      <c r="B151" s="241">
        <v>0</v>
      </c>
      <c r="C151" s="241">
        <v>14921.7</v>
      </c>
      <c r="D151" s="241">
        <v>0</v>
      </c>
    </row>
    <row r="152" spans="1:4" ht="12.75">
      <c r="A152" s="38" t="s">
        <v>360</v>
      </c>
      <c r="B152" s="245">
        <v>0</v>
      </c>
      <c r="C152" s="245">
        <v>14921.7</v>
      </c>
      <c r="D152" s="245">
        <v>0</v>
      </c>
    </row>
    <row r="153" spans="1:4" ht="12.75" customHeight="1">
      <c r="A153" s="3"/>
      <c r="B153" s="14"/>
      <c r="C153" s="14"/>
      <c r="D153" s="14"/>
    </row>
    <row r="154" spans="1:4" ht="12.75">
      <c r="A154" s="9" t="s">
        <v>341</v>
      </c>
      <c r="B154" s="13">
        <f>SUM(B155:B163)</f>
        <v>36126.2</v>
      </c>
      <c r="C154" s="13">
        <f>SUM(C155:C163)</f>
        <v>42564.600000000006</v>
      </c>
      <c r="D154" s="13">
        <f>SUM(D155:D163)</f>
        <v>4954.1</v>
      </c>
    </row>
    <row r="155" spans="1:4" ht="12.75">
      <c r="A155" s="33" t="s">
        <v>310</v>
      </c>
      <c r="B155" s="102">
        <v>28722.7</v>
      </c>
      <c r="C155" s="102">
        <v>28722.7</v>
      </c>
      <c r="D155" s="102">
        <v>499</v>
      </c>
    </row>
    <row r="156" spans="1:4" ht="12.75">
      <c r="A156" s="33" t="s">
        <v>278</v>
      </c>
      <c r="B156" s="102">
        <v>61.6</v>
      </c>
      <c r="C156" s="102">
        <v>61.6</v>
      </c>
      <c r="D156" s="102">
        <v>0</v>
      </c>
    </row>
    <row r="157" spans="1:4" ht="12.75">
      <c r="A157" s="8" t="s">
        <v>337</v>
      </c>
      <c r="B157" s="14">
        <v>1190</v>
      </c>
      <c r="C157" s="14">
        <v>1190</v>
      </c>
      <c r="D157" s="14">
        <v>0</v>
      </c>
    </row>
    <row r="158" spans="1:4" ht="12.75">
      <c r="A158" s="36" t="s">
        <v>339</v>
      </c>
      <c r="B158" s="29">
        <v>0</v>
      </c>
      <c r="C158" s="29">
        <v>1061</v>
      </c>
      <c r="D158" s="29">
        <v>0</v>
      </c>
    </row>
    <row r="159" spans="1:4" ht="12.75">
      <c r="A159" s="36" t="s">
        <v>338</v>
      </c>
      <c r="B159" s="29">
        <v>1140</v>
      </c>
      <c r="C159" s="29">
        <v>1140</v>
      </c>
      <c r="D159" s="29">
        <v>0</v>
      </c>
    </row>
    <row r="160" spans="1:4" ht="12.75">
      <c r="A160" s="43" t="s">
        <v>361</v>
      </c>
      <c r="B160" s="45">
        <v>0</v>
      </c>
      <c r="C160" s="45">
        <v>2776</v>
      </c>
      <c r="D160" s="45">
        <v>0</v>
      </c>
    </row>
    <row r="161" spans="1:4" ht="12.75">
      <c r="A161" s="249" t="s">
        <v>362</v>
      </c>
      <c r="B161" s="45">
        <v>0</v>
      </c>
      <c r="C161" s="45">
        <v>2501.4</v>
      </c>
      <c r="D161" s="45">
        <v>0</v>
      </c>
    </row>
    <row r="162" spans="1:4" ht="12.75">
      <c r="A162" s="267" t="s">
        <v>442</v>
      </c>
      <c r="B162" s="64">
        <v>5011.9</v>
      </c>
      <c r="C162" s="64">
        <v>5011.9</v>
      </c>
      <c r="D162" s="64">
        <v>4455.1</v>
      </c>
    </row>
    <row r="163" spans="1:4" ht="12.75">
      <c r="A163" s="225" t="s">
        <v>344</v>
      </c>
      <c r="B163" s="14">
        <v>0</v>
      </c>
      <c r="C163" s="14">
        <v>100</v>
      </c>
      <c r="D163" s="14">
        <v>0</v>
      </c>
    </row>
    <row r="164" spans="1:4" ht="7.5" customHeight="1">
      <c r="A164" s="6"/>
      <c r="B164" s="14"/>
      <c r="C164" s="14"/>
      <c r="D164" s="14"/>
    </row>
    <row r="165" spans="1:4" ht="12.75">
      <c r="A165" s="10" t="s">
        <v>488</v>
      </c>
      <c r="B165" s="76">
        <f>SUM(B139+B147+B154)</f>
        <v>38709.399999999994</v>
      </c>
      <c r="C165" s="76">
        <f>SUM(C139+C147+C151+C154)</f>
        <v>60069.50000000001</v>
      </c>
      <c r="D165" s="76">
        <f>SUM(D139+D147+D151+D154)</f>
        <v>22860.1</v>
      </c>
    </row>
    <row r="166" spans="1:4" ht="12.75">
      <c r="A166" s="16"/>
      <c r="B166" s="67"/>
      <c r="C166" s="67"/>
      <c r="D166" s="67"/>
    </row>
    <row r="167" spans="1:4" ht="13.5" thickBot="1">
      <c r="A167" s="20" t="s">
        <v>44</v>
      </c>
      <c r="B167" s="79">
        <f>SUM(B126+B165)</f>
        <v>382567.1</v>
      </c>
      <c r="C167" s="79">
        <f>SUM(C126+C165)</f>
        <v>383566.89999999997</v>
      </c>
      <c r="D167" s="79">
        <f>SUM(D126+D165)</f>
        <v>336858.19999999995</v>
      </c>
    </row>
    <row r="168" spans="1:4" ht="13.5" thickTop="1">
      <c r="A168" s="16"/>
      <c r="B168" s="16"/>
      <c r="C168" s="17"/>
      <c r="D168" s="17"/>
    </row>
    <row r="169" spans="1:4" ht="12.75">
      <c r="A169" s="16"/>
      <c r="B169" s="16"/>
      <c r="C169" s="17"/>
      <c r="D169" s="17"/>
    </row>
    <row r="170" spans="1:4" ht="12.75">
      <c r="A170" s="16"/>
      <c r="B170" s="16"/>
      <c r="C170" s="17"/>
      <c r="D170" s="17"/>
    </row>
    <row r="171" spans="1:4" ht="12.75">
      <c r="A171" s="16"/>
      <c r="B171" s="16"/>
      <c r="C171" s="17"/>
      <c r="D171" s="17"/>
    </row>
    <row r="172" spans="1:4" ht="12.75">
      <c r="A172" s="16"/>
      <c r="B172" s="16"/>
      <c r="C172" s="17"/>
      <c r="D172" s="17"/>
    </row>
    <row r="173" spans="1:4" ht="12.75">
      <c r="A173" s="16"/>
      <c r="B173" s="16"/>
      <c r="C173" s="17"/>
      <c r="D173" s="17"/>
    </row>
    <row r="174" spans="1:4" ht="12.75">
      <c r="A174" s="16"/>
      <c r="B174" s="16"/>
      <c r="C174" s="17"/>
      <c r="D174" s="17"/>
    </row>
    <row r="175" spans="1:4" ht="12.75">
      <c r="A175" s="16"/>
      <c r="B175" s="16"/>
      <c r="C175" s="17"/>
      <c r="D175" s="17"/>
    </row>
    <row r="176" spans="1:4" ht="12.75">
      <c r="A176" s="16"/>
      <c r="B176" s="16"/>
      <c r="C176" s="17"/>
      <c r="D176" s="17"/>
    </row>
    <row r="177" spans="1:4" ht="12.75">
      <c r="A177" s="16"/>
      <c r="B177" s="16"/>
      <c r="C177" s="17"/>
      <c r="D177" s="17"/>
    </row>
    <row r="178" spans="1:4" ht="12.75">
      <c r="A178" s="16"/>
      <c r="B178" s="16"/>
      <c r="C178" s="17"/>
      <c r="D178" s="17"/>
    </row>
    <row r="179" spans="1:4" ht="12.75">
      <c r="A179" s="16"/>
      <c r="B179" s="16"/>
      <c r="C179" s="17"/>
      <c r="D179" s="17"/>
    </row>
    <row r="180" spans="1:4" ht="12.75">
      <c r="A180" s="16"/>
      <c r="B180" s="16"/>
      <c r="C180" s="17"/>
      <c r="D180" s="17"/>
    </row>
    <row r="181" spans="1:4" ht="12.75">
      <c r="A181" s="16"/>
      <c r="B181" s="16"/>
      <c r="C181" s="17"/>
      <c r="D181" s="17"/>
    </row>
    <row r="182" spans="1:4" ht="12.75">
      <c r="A182" s="16"/>
      <c r="B182" s="16"/>
      <c r="C182" s="17"/>
      <c r="D182" s="17"/>
    </row>
    <row r="183" spans="1:4" ht="12.75">
      <c r="A183" s="16"/>
      <c r="B183" s="16"/>
      <c r="C183" s="17"/>
      <c r="D183" s="17"/>
    </row>
    <row r="184" spans="1:4" ht="12.75">
      <c r="A184" s="16"/>
      <c r="B184" s="16"/>
      <c r="C184" s="17"/>
      <c r="D184" s="17"/>
    </row>
    <row r="185" spans="1:4" ht="12.75">
      <c r="A185" s="16"/>
      <c r="B185" s="16"/>
      <c r="C185" s="17"/>
      <c r="D185" s="17"/>
    </row>
    <row r="186" spans="1:4" ht="12.75">
      <c r="A186" s="16"/>
      <c r="B186" s="16"/>
      <c r="C186" s="17"/>
      <c r="D186" s="17"/>
    </row>
    <row r="187" spans="1:4" ht="12.75">
      <c r="A187" s="16"/>
      <c r="B187" s="16"/>
      <c r="C187" s="17"/>
      <c r="D187" s="17"/>
    </row>
    <row r="188" spans="1:4" ht="12.75">
      <c r="A188" s="16"/>
      <c r="B188" s="16"/>
      <c r="C188" s="17"/>
      <c r="D188" s="17"/>
    </row>
    <row r="189" spans="1:4" ht="12.75">
      <c r="A189" s="16"/>
      <c r="B189" s="16"/>
      <c r="C189" s="17"/>
      <c r="D189" s="17"/>
    </row>
    <row r="190" spans="1:4" ht="12.75">
      <c r="A190" s="16"/>
      <c r="B190" s="16"/>
      <c r="C190" s="17"/>
      <c r="D190" s="17"/>
    </row>
    <row r="191" spans="1:4" ht="12.75">
      <c r="A191" s="16"/>
      <c r="B191" s="16"/>
      <c r="C191" s="17"/>
      <c r="D191" s="17"/>
    </row>
    <row r="192" spans="1:4" ht="12.75">
      <c r="A192" s="16"/>
      <c r="B192" s="16"/>
      <c r="C192" s="17"/>
      <c r="D192" s="17"/>
    </row>
    <row r="193" spans="1:4" ht="12.75">
      <c r="A193" s="16"/>
      <c r="B193" s="16"/>
      <c r="C193" s="17"/>
      <c r="D193" s="17"/>
    </row>
    <row r="194" spans="1:4" ht="17.25">
      <c r="A194" s="295" t="s">
        <v>25</v>
      </c>
      <c r="B194" s="296"/>
      <c r="C194" s="296"/>
      <c r="D194" s="296"/>
    </row>
    <row r="195" spans="1:4" ht="12.75" customHeight="1">
      <c r="A195" s="25"/>
      <c r="B195" s="25"/>
      <c r="C195" s="25"/>
      <c r="D195" s="25"/>
    </row>
    <row r="196" spans="1:4" ht="12.75">
      <c r="A196" s="1"/>
      <c r="B196" s="21" t="s">
        <v>127</v>
      </c>
      <c r="C196" s="21" t="s">
        <v>128</v>
      </c>
      <c r="D196" s="21" t="s">
        <v>129</v>
      </c>
    </row>
    <row r="197" spans="1:4" ht="12.75">
      <c r="A197" s="2"/>
      <c r="B197" s="22" t="s">
        <v>354</v>
      </c>
      <c r="C197" s="22" t="s">
        <v>355</v>
      </c>
      <c r="D197" s="22">
        <v>2016</v>
      </c>
    </row>
    <row r="198" spans="1:4" ht="3.75" customHeight="1">
      <c r="A198" s="7"/>
      <c r="B198" s="11"/>
      <c r="C198" s="15"/>
      <c r="D198" s="15"/>
    </row>
    <row r="199" spans="1:4" ht="12.75">
      <c r="A199" s="2" t="s">
        <v>26</v>
      </c>
      <c r="B199" s="13">
        <f>SUM(B200:B201)</f>
        <v>13500</v>
      </c>
      <c r="C199" s="13">
        <f>SUM(C200:C201)</f>
        <v>13500</v>
      </c>
      <c r="D199" s="13">
        <f>SUM(D200:D201)</f>
        <v>0</v>
      </c>
    </row>
    <row r="200" spans="1:4" ht="12.75">
      <c r="A200" s="31" t="s">
        <v>251</v>
      </c>
      <c r="B200" s="45">
        <v>0</v>
      </c>
      <c r="C200" s="45">
        <v>0</v>
      </c>
      <c r="D200" s="45">
        <v>0</v>
      </c>
    </row>
    <row r="201" spans="1:4" ht="12.75">
      <c r="A201" s="28" t="s">
        <v>310</v>
      </c>
      <c r="B201" s="29">
        <v>13500</v>
      </c>
      <c r="C201" s="29">
        <v>13500</v>
      </c>
      <c r="D201" s="29">
        <v>0</v>
      </c>
    </row>
    <row r="202" spans="1:4" ht="3.75" customHeight="1">
      <c r="A202" s="3"/>
      <c r="B202" s="14"/>
      <c r="C202" s="14"/>
      <c r="D202" s="14"/>
    </row>
    <row r="203" spans="1:4" ht="12.75">
      <c r="A203" s="2" t="s">
        <v>48</v>
      </c>
      <c r="B203" s="13">
        <f>-SUM(B204:B214)</f>
        <v>-23489.3</v>
      </c>
      <c r="C203" s="13">
        <f>-SUM(C204:C214)</f>
        <v>-23489.3</v>
      </c>
      <c r="D203" s="13">
        <f>-SUM(D204:D214)</f>
        <v>-21066.3</v>
      </c>
    </row>
    <row r="204" spans="1:4" ht="12.75">
      <c r="A204" s="28" t="s">
        <v>415</v>
      </c>
      <c r="B204" s="27">
        <v>863.3</v>
      </c>
      <c r="C204" s="27">
        <v>863.3</v>
      </c>
      <c r="D204" s="27">
        <v>863.3</v>
      </c>
    </row>
    <row r="205" spans="1:4" ht="12.75">
      <c r="A205" s="28" t="s">
        <v>250</v>
      </c>
      <c r="B205" s="45">
        <v>2636</v>
      </c>
      <c r="C205" s="45">
        <v>2636</v>
      </c>
      <c r="D205" s="45">
        <v>2636</v>
      </c>
    </row>
    <row r="206" spans="1:4" ht="12.75">
      <c r="A206" s="28" t="s">
        <v>200</v>
      </c>
      <c r="B206" s="29">
        <v>492</v>
      </c>
      <c r="C206" s="29">
        <v>492</v>
      </c>
      <c r="D206" s="29">
        <v>518</v>
      </c>
    </row>
    <row r="207" spans="1:4" ht="12.75">
      <c r="A207" s="28" t="s">
        <v>201</v>
      </c>
      <c r="B207" s="29">
        <v>643</v>
      </c>
      <c r="C207" s="29">
        <v>643</v>
      </c>
      <c r="D207" s="29">
        <v>0</v>
      </c>
    </row>
    <row r="208" spans="1:4" ht="12.75">
      <c r="A208" s="28" t="s">
        <v>202</v>
      </c>
      <c r="B208" s="29">
        <v>911</v>
      </c>
      <c r="C208" s="29">
        <v>911</v>
      </c>
      <c r="D208" s="29">
        <v>960</v>
      </c>
    </row>
    <row r="209" spans="1:4" ht="12.75">
      <c r="A209" s="28" t="s">
        <v>203</v>
      </c>
      <c r="B209" s="29">
        <v>298</v>
      </c>
      <c r="C209" s="29">
        <v>298</v>
      </c>
      <c r="D209" s="29">
        <v>313</v>
      </c>
    </row>
    <row r="210" spans="1:4" ht="12.75">
      <c r="A210" s="28" t="s">
        <v>204</v>
      </c>
      <c r="B210" s="29">
        <v>652</v>
      </c>
      <c r="C210" s="29">
        <v>652</v>
      </c>
      <c r="D210" s="29">
        <v>559</v>
      </c>
    </row>
    <row r="211" spans="1:7" ht="12.75">
      <c r="A211" s="28" t="s">
        <v>205</v>
      </c>
      <c r="B211" s="29">
        <v>2054</v>
      </c>
      <c r="C211" s="29">
        <v>2054</v>
      </c>
      <c r="D211" s="29">
        <v>2054</v>
      </c>
      <c r="G211" s="18"/>
    </row>
    <row r="212" spans="1:4" ht="12.75">
      <c r="A212" s="28" t="s">
        <v>244</v>
      </c>
      <c r="B212" s="29">
        <v>6015</v>
      </c>
      <c r="C212" s="29">
        <v>6015</v>
      </c>
      <c r="D212" s="29">
        <v>6015</v>
      </c>
    </row>
    <row r="213" spans="1:4" ht="12.75">
      <c r="A213" s="28" t="s">
        <v>206</v>
      </c>
      <c r="B213" s="29">
        <v>3045</v>
      </c>
      <c r="C213" s="29">
        <v>3045</v>
      </c>
      <c r="D213" s="29">
        <v>1268</v>
      </c>
    </row>
    <row r="214" spans="1:4" ht="12.75">
      <c r="A214" s="28" t="s">
        <v>207</v>
      </c>
      <c r="B214" s="29">
        <v>5880</v>
      </c>
      <c r="C214" s="29">
        <v>5880</v>
      </c>
      <c r="D214" s="29">
        <v>5880</v>
      </c>
    </row>
    <row r="215" spans="1:4" ht="3.75" customHeight="1">
      <c r="A215" s="3"/>
      <c r="B215" s="14"/>
      <c r="C215" s="14"/>
      <c r="D215" s="14"/>
    </row>
    <row r="216" spans="1:4" ht="12.75">
      <c r="A216" s="2" t="s">
        <v>156</v>
      </c>
      <c r="B216" s="13">
        <f>SUM(B221:B222)</f>
        <v>98521.3</v>
      </c>
      <c r="C216" s="13">
        <v>108622.3</v>
      </c>
      <c r="D216" s="13">
        <f>SUM(D221:D222)</f>
        <v>57184.4</v>
      </c>
    </row>
    <row r="217" spans="1:6" ht="12.75">
      <c r="A217" s="94" t="s">
        <v>514</v>
      </c>
      <c r="B217" s="66">
        <v>94787.3</v>
      </c>
      <c r="C217" s="29"/>
      <c r="D217" s="66">
        <f>SUM(D216-D218)</f>
        <v>55343.4</v>
      </c>
      <c r="F217" s="18"/>
    </row>
    <row r="218" spans="1:6" ht="12.75">
      <c r="A218" s="151" t="s">
        <v>184</v>
      </c>
      <c r="B218" s="163">
        <v>2434</v>
      </c>
      <c r="C218" s="44"/>
      <c r="D218" s="163">
        <v>1841</v>
      </c>
      <c r="F218" s="18"/>
    </row>
    <row r="219" spans="1:4" ht="12.75">
      <c r="A219" s="151" t="s">
        <v>199</v>
      </c>
      <c r="B219" s="163">
        <v>1300</v>
      </c>
      <c r="C219" s="44"/>
      <c r="D219" s="163">
        <v>0</v>
      </c>
    </row>
    <row r="220" spans="1:4" ht="12.75">
      <c r="A220" s="111" t="s">
        <v>185</v>
      </c>
      <c r="B220" s="152"/>
      <c r="C220" s="44"/>
      <c r="D220" s="152"/>
    </row>
    <row r="221" spans="1:4" ht="12.75">
      <c r="A221" s="31" t="s">
        <v>186</v>
      </c>
      <c r="B221" s="64">
        <v>14940.3</v>
      </c>
      <c r="C221" s="64"/>
      <c r="D221" s="64">
        <f>SUM(Převody!C5)</f>
        <v>6156.1</v>
      </c>
    </row>
    <row r="222" spans="1:4" ht="12.75">
      <c r="A222" s="31" t="s">
        <v>187</v>
      </c>
      <c r="B222" s="64">
        <v>83581</v>
      </c>
      <c r="C222" s="64"/>
      <c r="D222" s="64">
        <f>SUM(Převody!C17)</f>
        <v>51028.3</v>
      </c>
    </row>
    <row r="223" spans="1:4" ht="12.75">
      <c r="A223" s="31"/>
      <c r="B223" s="64"/>
      <c r="C223" s="45"/>
      <c r="D223" s="64"/>
    </row>
    <row r="224" spans="1:4" ht="12.75">
      <c r="A224" s="10" t="s">
        <v>27</v>
      </c>
      <c r="B224" s="76">
        <f>SUM(B199+B203+B216)</f>
        <v>88532</v>
      </c>
      <c r="C224" s="76">
        <f>SUM(C199+C203+C216)</f>
        <v>98633</v>
      </c>
      <c r="D224" s="76">
        <f>SUM(D199+D203+D216)</f>
        <v>36118.100000000006</v>
      </c>
    </row>
    <row r="225" spans="1:4" ht="12.75">
      <c r="A225" s="16"/>
      <c r="B225" s="17"/>
      <c r="C225" s="109"/>
      <c r="D225" s="109"/>
    </row>
    <row r="226" spans="1:4" ht="12.75">
      <c r="A226" s="16"/>
      <c r="B226" s="17"/>
      <c r="C226" s="109"/>
      <c r="D226" s="109"/>
    </row>
    <row r="227" spans="1:4" ht="12.75">
      <c r="A227" s="16"/>
      <c r="B227" s="17"/>
      <c r="C227" s="109"/>
      <c r="D227" s="109"/>
    </row>
    <row r="228" spans="1:4" ht="12.75">
      <c r="A228" s="16"/>
      <c r="B228" s="17"/>
      <c r="C228" s="109"/>
      <c r="D228" s="109"/>
    </row>
    <row r="229" spans="1:4" ht="12.75">
      <c r="A229" s="16"/>
      <c r="B229" s="17"/>
      <c r="C229" s="109"/>
      <c r="D229" s="109"/>
    </row>
    <row r="230" spans="1:4" ht="12.75">
      <c r="A230" s="16"/>
      <c r="B230" s="17"/>
      <c r="C230" s="109"/>
      <c r="D230" s="109"/>
    </row>
    <row r="231" spans="1:4" ht="12.75">
      <c r="A231" s="16"/>
      <c r="B231" s="17"/>
      <c r="C231" s="109"/>
      <c r="D231" s="109"/>
    </row>
    <row r="232" spans="1:4" ht="12.75">
      <c r="A232" s="16"/>
      <c r="B232" s="17"/>
      <c r="C232" s="109"/>
      <c r="D232" s="109"/>
    </row>
    <row r="233" spans="1:4" ht="12.75">
      <c r="A233" s="16"/>
      <c r="B233" s="17"/>
      <c r="C233" s="109"/>
      <c r="D233" s="109"/>
    </row>
    <row r="234" spans="1:4" ht="12.75">
      <c r="A234" s="16"/>
      <c r="B234" s="17"/>
      <c r="C234" s="109"/>
      <c r="D234" s="109"/>
    </row>
    <row r="235" spans="1:4" ht="12.75">
      <c r="A235" s="16"/>
      <c r="B235" s="17"/>
      <c r="C235" s="109"/>
      <c r="D235" s="109"/>
    </row>
    <row r="236" spans="1:4" ht="12.75">
      <c r="A236" s="16"/>
      <c r="B236" s="17"/>
      <c r="C236" s="109"/>
      <c r="D236" s="109"/>
    </row>
    <row r="237" spans="1:4" ht="12.75">
      <c r="A237" s="16"/>
      <c r="B237" s="17"/>
      <c r="C237" s="109"/>
      <c r="D237" s="109"/>
    </row>
    <row r="238" spans="1:4" ht="12.75">
      <c r="A238" s="16"/>
      <c r="B238" s="17"/>
      <c r="C238" s="109"/>
      <c r="D238" s="109"/>
    </row>
    <row r="239" spans="1:4" ht="12.75">
      <c r="A239" s="16"/>
      <c r="B239" s="17"/>
      <c r="C239" s="109"/>
      <c r="D239" s="109"/>
    </row>
    <row r="240" spans="1:4" ht="12.75">
      <c r="A240" s="16"/>
      <c r="B240" s="17"/>
      <c r="C240" s="109"/>
      <c r="D240" s="109"/>
    </row>
    <row r="241" spans="1:4" ht="12.75">
      <c r="A241" s="16"/>
      <c r="B241" s="17"/>
      <c r="C241" s="109"/>
      <c r="D241" s="109"/>
    </row>
    <row r="242" spans="1:4" ht="12.75">
      <c r="A242" s="16"/>
      <c r="B242" s="17"/>
      <c r="C242" s="109"/>
      <c r="D242" s="109"/>
    </row>
    <row r="243" spans="1:4" ht="12.75">
      <c r="A243" s="16"/>
      <c r="B243" s="17"/>
      <c r="C243" s="109"/>
      <c r="D243" s="109"/>
    </row>
    <row r="244" spans="1:4" ht="12.75">
      <c r="A244" s="16"/>
      <c r="B244" s="17"/>
      <c r="C244" s="109"/>
      <c r="D244" s="109"/>
    </row>
    <row r="245" spans="1:4" ht="12.75">
      <c r="A245" s="16"/>
      <c r="B245" s="17"/>
      <c r="C245" s="109"/>
      <c r="D245" s="109"/>
    </row>
    <row r="246" spans="1:4" ht="12.75">
      <c r="A246" s="16"/>
      <c r="B246" s="17"/>
      <c r="C246" s="109"/>
      <c r="D246" s="109"/>
    </row>
    <row r="247" spans="1:4" ht="12.75">
      <c r="A247" s="16"/>
      <c r="B247" s="17"/>
      <c r="C247" s="109"/>
      <c r="D247" s="109"/>
    </row>
    <row r="248" spans="1:4" ht="12.75">
      <c r="A248" s="16"/>
      <c r="B248" s="17"/>
      <c r="C248" s="109"/>
      <c r="D248" s="109"/>
    </row>
    <row r="249" spans="1:4" ht="12.75">
      <c r="A249" s="16"/>
      <c r="B249" s="17"/>
      <c r="C249" s="109"/>
      <c r="D249" s="109"/>
    </row>
    <row r="250" spans="1:4" ht="12.75">
      <c r="A250" s="16"/>
      <c r="B250" s="17"/>
      <c r="C250" s="109"/>
      <c r="D250" s="109"/>
    </row>
    <row r="251" spans="1:4" ht="12.75">
      <c r="A251" s="16"/>
      <c r="B251" s="17"/>
      <c r="C251" s="109"/>
      <c r="D251" s="109"/>
    </row>
    <row r="252" spans="1:4" ht="12.75">
      <c r="A252" s="16"/>
      <c r="B252" s="17"/>
      <c r="C252" s="109"/>
      <c r="D252" s="109"/>
    </row>
    <row r="253" spans="1:4" ht="12.75">
      <c r="A253" s="16"/>
      <c r="B253" s="17"/>
      <c r="C253" s="109"/>
      <c r="D253" s="109"/>
    </row>
    <row r="254" spans="1:4" ht="12.75">
      <c r="A254" s="16"/>
      <c r="B254" s="17"/>
      <c r="C254" s="109"/>
      <c r="D254" s="109"/>
    </row>
    <row r="255" spans="1:4" ht="17.25">
      <c r="A255" s="295" t="s">
        <v>28</v>
      </c>
      <c r="B255" s="296"/>
      <c r="C255" s="296"/>
      <c r="D255" s="296"/>
    </row>
    <row r="256" ht="12.75" customHeight="1"/>
    <row r="257" spans="1:4" ht="12.75">
      <c r="A257" s="1" t="s">
        <v>29</v>
      </c>
      <c r="B257" s="21" t="s">
        <v>127</v>
      </c>
      <c r="C257" s="21" t="s">
        <v>128</v>
      </c>
      <c r="D257" s="21" t="s">
        <v>129</v>
      </c>
    </row>
    <row r="258" spans="1:4" ht="12.75">
      <c r="A258" s="2"/>
      <c r="B258" s="22" t="s">
        <v>354</v>
      </c>
      <c r="C258" s="22" t="s">
        <v>355</v>
      </c>
      <c r="D258" s="22">
        <v>2016</v>
      </c>
    </row>
    <row r="259" spans="1:4" ht="4.5" customHeight="1">
      <c r="A259" s="7"/>
      <c r="B259" s="11"/>
      <c r="C259" s="11"/>
      <c r="D259" s="48"/>
    </row>
    <row r="260" spans="1:4" ht="12.75">
      <c r="A260" s="2" t="s">
        <v>30</v>
      </c>
      <c r="B260" s="13">
        <f>SUM(B261:B269)</f>
        <v>1413</v>
      </c>
      <c r="C260" s="13">
        <f>SUM(C261:C269)</f>
        <v>1789.6</v>
      </c>
      <c r="D260" s="13">
        <f>SUM(D261:D269)</f>
        <v>1737</v>
      </c>
    </row>
    <row r="261" spans="1:4" ht="12.75">
      <c r="A261" s="28" t="s">
        <v>273</v>
      </c>
      <c r="B261" s="29">
        <v>588</v>
      </c>
      <c r="C261" s="29">
        <v>588</v>
      </c>
      <c r="D261" s="29">
        <v>548</v>
      </c>
    </row>
    <row r="262" spans="1:4" ht="12.75">
      <c r="A262" s="28" t="s">
        <v>68</v>
      </c>
      <c r="B262" s="29">
        <v>160</v>
      </c>
      <c r="C262" s="29">
        <v>260</v>
      </c>
      <c r="D262" s="29">
        <v>400</v>
      </c>
    </row>
    <row r="263" spans="1:4" ht="12.75">
      <c r="A263" s="28" t="s">
        <v>69</v>
      </c>
      <c r="B263" s="29">
        <v>440</v>
      </c>
      <c r="C263" s="29">
        <v>440</v>
      </c>
      <c r="D263" s="29">
        <v>530</v>
      </c>
    </row>
    <row r="264" spans="1:4" ht="12.75">
      <c r="A264" s="28" t="s">
        <v>126</v>
      </c>
      <c r="B264" s="29">
        <v>160</v>
      </c>
      <c r="C264" s="29">
        <v>160</v>
      </c>
      <c r="D264" s="29">
        <v>160</v>
      </c>
    </row>
    <row r="265" spans="1:4" ht="12.75">
      <c r="A265" s="28" t="s">
        <v>279</v>
      </c>
      <c r="B265" s="29">
        <v>0</v>
      </c>
      <c r="C265" s="29">
        <v>272</v>
      </c>
      <c r="D265" s="29">
        <v>0</v>
      </c>
    </row>
    <row r="266" spans="1:4" ht="12.75">
      <c r="A266" s="28" t="s">
        <v>70</v>
      </c>
      <c r="B266" s="29">
        <v>36</v>
      </c>
      <c r="C266" s="29">
        <v>36</v>
      </c>
      <c r="D266" s="29">
        <v>40</v>
      </c>
    </row>
    <row r="267" spans="1:4" ht="12" customHeight="1">
      <c r="A267" s="81" t="s">
        <v>198</v>
      </c>
      <c r="B267" s="29">
        <v>20</v>
      </c>
      <c r="C267" s="29">
        <v>20</v>
      </c>
      <c r="D267" s="29">
        <v>50</v>
      </c>
    </row>
    <row r="268" spans="1:4" ht="12" customHeight="1">
      <c r="A268" s="95" t="s">
        <v>235</v>
      </c>
      <c r="B268" s="29">
        <v>9</v>
      </c>
      <c r="C268" s="29">
        <v>9</v>
      </c>
      <c r="D268" s="29">
        <v>9</v>
      </c>
    </row>
    <row r="269" spans="1:4" ht="12" customHeight="1">
      <c r="A269" s="28" t="s">
        <v>243</v>
      </c>
      <c r="B269" s="29">
        <v>0</v>
      </c>
      <c r="C269" s="29">
        <v>4.6</v>
      </c>
      <c r="D269" s="29">
        <v>0</v>
      </c>
    </row>
    <row r="270" spans="1:4" ht="4.5" customHeight="1">
      <c r="A270" s="3"/>
      <c r="B270" s="14"/>
      <c r="C270" s="14"/>
      <c r="D270" s="14"/>
    </row>
    <row r="271" spans="1:4" ht="12.75">
      <c r="A271" s="2" t="s">
        <v>103</v>
      </c>
      <c r="B271" s="147">
        <f>SUM(B272:B275)</f>
        <v>2040.2</v>
      </c>
      <c r="C271" s="147">
        <f>SUM(C272:C275)</f>
        <v>2040.2</v>
      </c>
      <c r="D271" s="147">
        <f>SUM(D272:D275)</f>
        <v>3502</v>
      </c>
    </row>
    <row r="272" spans="1:4" ht="12.75">
      <c r="A272" s="26" t="s">
        <v>428</v>
      </c>
      <c r="B272" s="148">
        <v>750</v>
      </c>
      <c r="C272" s="148">
        <v>750</v>
      </c>
      <c r="D272" s="148">
        <v>1225</v>
      </c>
    </row>
    <row r="273" spans="1:4" ht="12.75">
      <c r="A273" s="30" t="s">
        <v>453</v>
      </c>
      <c r="B273" s="29">
        <v>293.2</v>
      </c>
      <c r="C273" s="29">
        <v>293.2</v>
      </c>
      <c r="D273" s="29">
        <v>600.5</v>
      </c>
    </row>
    <row r="274" spans="1:4" ht="12.75">
      <c r="A274" s="30" t="s">
        <v>51</v>
      </c>
      <c r="B274" s="29">
        <v>877</v>
      </c>
      <c r="C274" s="29">
        <v>877</v>
      </c>
      <c r="D274" s="29">
        <v>1666.5</v>
      </c>
    </row>
    <row r="275" spans="1:4" ht="12.75">
      <c r="A275" s="30" t="s">
        <v>344</v>
      </c>
      <c r="B275" s="29">
        <v>120</v>
      </c>
      <c r="C275" s="29">
        <v>120</v>
      </c>
      <c r="D275" s="29">
        <v>10</v>
      </c>
    </row>
    <row r="276" spans="1:4" ht="4.5" customHeight="1">
      <c r="A276" s="3"/>
      <c r="B276" s="14"/>
      <c r="C276" s="14"/>
      <c r="D276" s="14"/>
    </row>
    <row r="277" spans="1:4" ht="12.75">
      <c r="A277" s="2" t="s">
        <v>31</v>
      </c>
      <c r="B277" s="13">
        <f>SUM(B278:B281)</f>
        <v>15429</v>
      </c>
      <c r="C277" s="13">
        <f>SUM(C278:C281)</f>
        <v>17229</v>
      </c>
      <c r="D277" s="13">
        <f>SUM(D278:D281)</f>
        <v>15403</v>
      </c>
    </row>
    <row r="278" spans="1:6" ht="12.75">
      <c r="A278" s="65" t="s">
        <v>188</v>
      </c>
      <c r="B278" s="27">
        <v>200</v>
      </c>
      <c r="C278" s="27">
        <v>200</v>
      </c>
      <c r="D278" s="27">
        <v>280</v>
      </c>
      <c r="F278" s="18"/>
    </row>
    <row r="279" spans="1:4" ht="12.75">
      <c r="A279" s="28" t="s">
        <v>234</v>
      </c>
      <c r="B279" s="29">
        <v>70</v>
      </c>
      <c r="C279" s="29">
        <v>70</v>
      </c>
      <c r="D279" s="29">
        <v>85</v>
      </c>
    </row>
    <row r="280" spans="1:4" ht="12.75">
      <c r="A280" s="65" t="s">
        <v>120</v>
      </c>
      <c r="B280" s="29">
        <v>190</v>
      </c>
      <c r="C280" s="29">
        <v>190</v>
      </c>
      <c r="D280" s="29">
        <v>245</v>
      </c>
    </row>
    <row r="281" spans="1:4" ht="12.75">
      <c r="A281" s="65" t="s">
        <v>328</v>
      </c>
      <c r="B281" s="29">
        <v>14969</v>
      </c>
      <c r="C281" s="29">
        <v>16769</v>
      </c>
      <c r="D281" s="29">
        <v>14793</v>
      </c>
    </row>
    <row r="282" spans="1:4" ht="4.5" customHeight="1">
      <c r="A282" s="3"/>
      <c r="B282" s="14"/>
      <c r="C282" s="14"/>
      <c r="D282" s="14"/>
    </row>
    <row r="283" spans="1:6" ht="12.75">
      <c r="A283" s="2" t="s">
        <v>32</v>
      </c>
      <c r="B283" s="13">
        <f>SUM(B284:B295)</f>
        <v>1911</v>
      </c>
      <c r="C283" s="13">
        <f>SUM(C284:C295)</f>
        <v>2266</v>
      </c>
      <c r="D283" s="13">
        <f>SUM(D284:D295)</f>
        <v>1655</v>
      </c>
      <c r="F283" s="18"/>
    </row>
    <row r="284" spans="1:6" ht="12.75">
      <c r="A284" s="36" t="s">
        <v>208</v>
      </c>
      <c r="B284" s="45">
        <v>50</v>
      </c>
      <c r="C284" s="45">
        <v>50</v>
      </c>
      <c r="D284" s="45">
        <v>100</v>
      </c>
      <c r="F284" s="18"/>
    </row>
    <row r="285" spans="1:4" ht="12.75">
      <c r="A285" s="36" t="s">
        <v>294</v>
      </c>
      <c r="B285" s="45">
        <v>800</v>
      </c>
      <c r="C285" s="45">
        <v>800</v>
      </c>
      <c r="D285" s="45">
        <v>0</v>
      </c>
    </row>
    <row r="286" spans="1:4" ht="12.75">
      <c r="A286" s="36" t="s">
        <v>292</v>
      </c>
      <c r="B286" s="45">
        <v>65</v>
      </c>
      <c r="C286" s="45">
        <v>65</v>
      </c>
      <c r="D286" s="45">
        <v>75</v>
      </c>
    </row>
    <row r="287" spans="1:4" ht="12.75">
      <c r="A287" s="36" t="s">
        <v>485</v>
      </c>
      <c r="B287" s="29">
        <v>30</v>
      </c>
      <c r="C287" s="29">
        <v>30</v>
      </c>
      <c r="D287" s="29">
        <v>30</v>
      </c>
    </row>
    <row r="288" spans="1:4" ht="12.75">
      <c r="A288" s="82" t="s">
        <v>471</v>
      </c>
      <c r="B288" s="45">
        <v>280</v>
      </c>
      <c r="C288" s="45">
        <v>280</v>
      </c>
      <c r="D288" s="45">
        <v>30</v>
      </c>
    </row>
    <row r="289" spans="1:4" ht="12.75">
      <c r="A289" s="82" t="s">
        <v>411</v>
      </c>
      <c r="B289" s="45">
        <v>0</v>
      </c>
      <c r="C289" s="45">
        <v>0</v>
      </c>
      <c r="D289" s="45">
        <v>300</v>
      </c>
    </row>
    <row r="290" spans="1:4" ht="12.75">
      <c r="A290" s="221" t="s">
        <v>410</v>
      </c>
      <c r="B290" s="45">
        <v>252</v>
      </c>
      <c r="C290" s="45">
        <v>250</v>
      </c>
      <c r="D290" s="45">
        <v>283</v>
      </c>
    </row>
    <row r="291" spans="1:4" ht="12.75">
      <c r="A291" s="36" t="s">
        <v>363</v>
      </c>
      <c r="B291" s="45">
        <v>0</v>
      </c>
      <c r="C291" s="45">
        <v>125</v>
      </c>
      <c r="D291" s="45">
        <v>0</v>
      </c>
    </row>
    <row r="292" spans="1:4" ht="12.75">
      <c r="A292" s="36" t="s">
        <v>364</v>
      </c>
      <c r="B292" s="45">
        <v>0</v>
      </c>
      <c r="C292" s="45">
        <v>200</v>
      </c>
      <c r="D292" s="45">
        <v>200</v>
      </c>
    </row>
    <row r="293" spans="1:4" ht="12.75">
      <c r="A293" s="36" t="s">
        <v>365</v>
      </c>
      <c r="B293" s="45">
        <v>0</v>
      </c>
      <c r="C293" s="45">
        <v>40</v>
      </c>
      <c r="D293" s="45">
        <v>50</v>
      </c>
    </row>
    <row r="294" spans="1:4" ht="12.75">
      <c r="A294" s="275" t="s">
        <v>472</v>
      </c>
      <c r="B294" s="29">
        <v>39</v>
      </c>
      <c r="C294" s="29">
        <v>31</v>
      </c>
      <c r="D294" s="29">
        <v>126</v>
      </c>
    </row>
    <row r="295" spans="1:4" ht="12.75">
      <c r="A295" s="36" t="s">
        <v>293</v>
      </c>
      <c r="B295" s="29">
        <v>395</v>
      </c>
      <c r="C295" s="29">
        <v>395</v>
      </c>
      <c r="D295" s="29">
        <v>461</v>
      </c>
    </row>
    <row r="296" spans="1:4" ht="4.5" customHeight="1">
      <c r="A296" s="3"/>
      <c r="B296" s="14"/>
      <c r="C296" s="14"/>
      <c r="D296" s="14"/>
    </row>
    <row r="297" spans="1:4" ht="12.75">
      <c r="A297" s="2" t="s">
        <v>104</v>
      </c>
      <c r="B297" s="13">
        <f>SUM(B298:B314)+SUM(B320:B322)</f>
        <v>22324.5</v>
      </c>
      <c r="C297" s="13">
        <f>SUM(C298:C314)+SUM(C320:C322)</f>
        <v>25801.300000000003</v>
      </c>
      <c r="D297" s="13">
        <f>SUM(D298:D314)+SUM(D320:D323)</f>
        <v>22496.3</v>
      </c>
    </row>
    <row r="298" spans="1:7" ht="12.75">
      <c r="A298" s="269" t="s">
        <v>419</v>
      </c>
      <c r="B298" s="264">
        <v>5081</v>
      </c>
      <c r="C298" s="264">
        <v>5113</v>
      </c>
      <c r="D298" s="264">
        <v>4213</v>
      </c>
      <c r="F298" s="18"/>
      <c r="G298" s="18"/>
    </row>
    <row r="299" spans="1:6" ht="12.75">
      <c r="A299" s="270" t="s">
        <v>448</v>
      </c>
      <c r="B299" s="273">
        <v>0</v>
      </c>
      <c r="C299" s="273">
        <v>0</v>
      </c>
      <c r="D299" s="273">
        <v>1400</v>
      </c>
      <c r="F299" s="18"/>
    </row>
    <row r="300" spans="1:4" ht="12.75">
      <c r="A300" s="270" t="s">
        <v>447</v>
      </c>
      <c r="B300" s="273">
        <v>0</v>
      </c>
      <c r="C300" s="273">
        <v>0</v>
      </c>
      <c r="D300" s="273">
        <v>100</v>
      </c>
    </row>
    <row r="301" spans="1:7" ht="12.75">
      <c r="A301" s="276" t="s">
        <v>420</v>
      </c>
      <c r="B301" s="273">
        <v>12430</v>
      </c>
      <c r="C301" s="273">
        <v>12476</v>
      </c>
      <c r="D301" s="273">
        <v>11883.6</v>
      </c>
      <c r="F301" s="18"/>
      <c r="G301" s="18"/>
    </row>
    <row r="302" spans="1:4" ht="12.75">
      <c r="A302" s="276" t="s">
        <v>166</v>
      </c>
      <c r="B302" s="273">
        <v>1400</v>
      </c>
      <c r="C302" s="273">
        <v>2600</v>
      </c>
      <c r="D302" s="273">
        <v>0</v>
      </c>
    </row>
    <row r="303" spans="1:4" ht="12.75">
      <c r="A303" s="281" t="s">
        <v>449</v>
      </c>
      <c r="B303" s="268">
        <v>0</v>
      </c>
      <c r="C303" s="268">
        <v>0</v>
      </c>
      <c r="D303" s="268">
        <v>400</v>
      </c>
    </row>
    <row r="304" spans="1:4" ht="12.75">
      <c r="A304" s="276" t="s">
        <v>451</v>
      </c>
      <c r="B304" s="273">
        <v>0</v>
      </c>
      <c r="C304" s="273">
        <v>0</v>
      </c>
      <c r="D304" s="273">
        <v>220</v>
      </c>
    </row>
    <row r="305" spans="1:4" ht="12.75">
      <c r="A305" s="276" t="s">
        <v>452</v>
      </c>
      <c r="B305" s="273">
        <v>0</v>
      </c>
      <c r="C305" s="273">
        <v>0</v>
      </c>
      <c r="D305" s="273">
        <v>1500</v>
      </c>
    </row>
    <row r="306" spans="1:7" ht="12.75">
      <c r="A306" s="36" t="s">
        <v>421</v>
      </c>
      <c r="B306" s="66">
        <v>1735</v>
      </c>
      <c r="C306" s="66">
        <v>1735</v>
      </c>
      <c r="D306" s="66">
        <v>1620</v>
      </c>
      <c r="F306" s="18"/>
      <c r="G306" s="18"/>
    </row>
    <row r="307" spans="1:4" ht="12.75">
      <c r="A307" s="36" t="s">
        <v>417</v>
      </c>
      <c r="B307" s="29">
        <v>142</v>
      </c>
      <c r="C307" s="29">
        <v>157</v>
      </c>
      <c r="D307" s="29">
        <v>145</v>
      </c>
    </row>
    <row r="308" spans="1:8" ht="12.75">
      <c r="A308" s="31" t="s">
        <v>418</v>
      </c>
      <c r="B308" s="45">
        <v>705</v>
      </c>
      <c r="C308" s="45">
        <v>705</v>
      </c>
      <c r="D308" s="45">
        <v>544</v>
      </c>
      <c r="F308" s="18"/>
      <c r="G308" s="18"/>
      <c r="H308" s="18"/>
    </row>
    <row r="309" spans="1:4" ht="12.75">
      <c r="A309" s="36" t="s">
        <v>121</v>
      </c>
      <c r="B309" s="29">
        <v>0</v>
      </c>
      <c r="C309" s="29">
        <v>13.5</v>
      </c>
      <c r="D309" s="29">
        <v>0</v>
      </c>
    </row>
    <row r="310" spans="1:4" ht="12.75">
      <c r="A310" s="36" t="s">
        <v>164</v>
      </c>
      <c r="B310" s="29">
        <v>306</v>
      </c>
      <c r="C310" s="29">
        <v>70</v>
      </c>
      <c r="D310" s="29">
        <v>306</v>
      </c>
    </row>
    <row r="311" spans="1:4" ht="12.75">
      <c r="A311" s="82" t="s">
        <v>122</v>
      </c>
      <c r="B311" s="29">
        <v>10</v>
      </c>
      <c r="C311" s="29">
        <v>10</v>
      </c>
      <c r="D311" s="29">
        <v>10</v>
      </c>
    </row>
    <row r="312" spans="1:4" ht="12.75">
      <c r="A312" s="71" t="s">
        <v>240</v>
      </c>
      <c r="B312" s="44">
        <v>10</v>
      </c>
      <c r="C312" s="44">
        <v>10</v>
      </c>
      <c r="D312" s="44">
        <v>10</v>
      </c>
    </row>
    <row r="313" spans="1:4" ht="12.75">
      <c r="A313" s="71" t="s">
        <v>440</v>
      </c>
      <c r="B313" s="44">
        <v>0</v>
      </c>
      <c r="C313" s="44">
        <v>0</v>
      </c>
      <c r="D313" s="44">
        <v>37.7</v>
      </c>
    </row>
    <row r="314" spans="1:4" ht="12.75">
      <c r="A314" s="229" t="s">
        <v>337</v>
      </c>
      <c r="B314" s="50">
        <v>76.7</v>
      </c>
      <c r="C314" s="50">
        <v>76.7</v>
      </c>
      <c r="D314" s="50">
        <v>0</v>
      </c>
    </row>
    <row r="317" spans="1:4" ht="12.75">
      <c r="A317" s="1" t="s">
        <v>29</v>
      </c>
      <c r="B317" s="21" t="s">
        <v>127</v>
      </c>
      <c r="C317" s="21" t="s">
        <v>128</v>
      </c>
      <c r="D317" s="21" t="s">
        <v>129</v>
      </c>
    </row>
    <row r="318" spans="1:4" ht="12.75">
      <c r="A318" s="2"/>
      <c r="B318" s="22" t="s">
        <v>354</v>
      </c>
      <c r="C318" s="22" t="s">
        <v>355</v>
      </c>
      <c r="D318" s="22">
        <v>2016</v>
      </c>
    </row>
    <row r="319" spans="1:4" ht="4.5" customHeight="1">
      <c r="A319" s="3"/>
      <c r="B319" s="108"/>
      <c r="C319" s="108"/>
      <c r="D319" s="108"/>
    </row>
    <row r="320" spans="1:4" ht="12.75">
      <c r="A320" s="43" t="s">
        <v>339</v>
      </c>
      <c r="B320" s="45">
        <v>381.5</v>
      </c>
      <c r="C320" s="45">
        <v>381.5</v>
      </c>
      <c r="D320" s="45">
        <v>7</v>
      </c>
    </row>
    <row r="321" spans="1:4" ht="12.75">
      <c r="A321" s="43" t="s">
        <v>338</v>
      </c>
      <c r="B321" s="45">
        <v>47.3</v>
      </c>
      <c r="C321" s="45">
        <v>47.3</v>
      </c>
      <c r="D321" s="45">
        <v>0</v>
      </c>
    </row>
    <row r="322" spans="1:4" ht="12.75">
      <c r="A322" s="36" t="s">
        <v>195</v>
      </c>
      <c r="B322" s="29">
        <v>0</v>
      </c>
      <c r="C322" s="29">
        <v>2406.3</v>
      </c>
      <c r="D322" s="29">
        <v>0</v>
      </c>
    </row>
    <row r="323" spans="1:4" ht="12.75">
      <c r="A323" s="36" t="s">
        <v>530</v>
      </c>
      <c r="B323" s="29">
        <v>0</v>
      </c>
      <c r="C323" s="29">
        <v>0</v>
      </c>
      <c r="D323" s="29">
        <v>100</v>
      </c>
    </row>
    <row r="324" spans="1:4" ht="4.5" customHeight="1">
      <c r="A324" s="3"/>
      <c r="B324" s="108"/>
      <c r="C324" s="108"/>
      <c r="D324" s="108"/>
    </row>
    <row r="325" spans="1:6" ht="12.75">
      <c r="A325" s="2" t="s">
        <v>124</v>
      </c>
      <c r="B325" s="13">
        <f>SUM(B326:B345)</f>
        <v>33136.5</v>
      </c>
      <c r="C325" s="13">
        <f>SUM(C326:C345)</f>
        <v>34426.5</v>
      </c>
      <c r="D325" s="13">
        <f>SUM(D326:D345)</f>
        <v>32554.5</v>
      </c>
      <c r="F325" s="18"/>
    </row>
    <row r="326" spans="1:8" ht="12.75">
      <c r="A326" s="269" t="s">
        <v>422</v>
      </c>
      <c r="B326" s="264">
        <v>12077</v>
      </c>
      <c r="C326" s="264">
        <v>12342</v>
      </c>
      <c r="D326" s="264">
        <v>11925</v>
      </c>
      <c r="F326" s="18"/>
      <c r="G326" s="18"/>
      <c r="H326" s="18"/>
    </row>
    <row r="327" spans="1:8" ht="12.75" customHeight="1">
      <c r="A327" s="270" t="s">
        <v>423</v>
      </c>
      <c r="B327" s="278">
        <v>4631.4</v>
      </c>
      <c r="C327" s="271">
        <v>4816.4</v>
      </c>
      <c r="D327" s="278">
        <v>5502.4</v>
      </c>
      <c r="F327" s="18"/>
      <c r="G327" s="18"/>
      <c r="H327" s="18"/>
    </row>
    <row r="328" spans="1:8" ht="12.75">
      <c r="A328" s="43" t="s">
        <v>424</v>
      </c>
      <c r="B328" s="45">
        <v>5063</v>
      </c>
      <c r="C328" s="45">
        <v>6656</v>
      </c>
      <c r="D328" s="45">
        <v>5349</v>
      </c>
      <c r="F328" s="18"/>
      <c r="G328" s="18"/>
      <c r="H328" s="18"/>
    </row>
    <row r="329" spans="1:6" ht="12.75">
      <c r="A329" s="43" t="s">
        <v>112</v>
      </c>
      <c r="B329" s="45">
        <v>10</v>
      </c>
      <c r="C329" s="45">
        <v>20</v>
      </c>
      <c r="D329" s="45">
        <v>0</v>
      </c>
      <c r="F329" s="93"/>
    </row>
    <row r="330" spans="1:6" ht="12.75">
      <c r="A330" s="43" t="s">
        <v>160</v>
      </c>
      <c r="B330" s="45">
        <v>100</v>
      </c>
      <c r="C330" s="45">
        <v>100</v>
      </c>
      <c r="D330" s="45">
        <v>150</v>
      </c>
      <c r="F330" s="18"/>
    </row>
    <row r="331" spans="1:4" ht="12.75">
      <c r="A331" s="43" t="s">
        <v>412</v>
      </c>
      <c r="B331" s="45">
        <v>0</v>
      </c>
      <c r="C331" s="45">
        <v>0</v>
      </c>
      <c r="D331" s="45">
        <v>150</v>
      </c>
    </row>
    <row r="332" spans="1:4" ht="12.75">
      <c r="A332" s="72" t="s">
        <v>111</v>
      </c>
      <c r="B332" s="45">
        <v>190</v>
      </c>
      <c r="C332" s="45">
        <v>190</v>
      </c>
      <c r="D332" s="45">
        <v>200</v>
      </c>
    </row>
    <row r="333" spans="1:4" ht="12.75">
      <c r="A333" s="43" t="s">
        <v>161</v>
      </c>
      <c r="B333" s="29">
        <v>3000</v>
      </c>
      <c r="C333" s="29">
        <v>3890</v>
      </c>
      <c r="D333" s="29">
        <v>1700</v>
      </c>
    </row>
    <row r="334" spans="1:4" ht="12.75">
      <c r="A334" s="249" t="s">
        <v>490</v>
      </c>
      <c r="B334" s="29">
        <v>5000</v>
      </c>
      <c r="C334" s="29">
        <v>3350</v>
      </c>
      <c r="D334" s="29">
        <v>5000</v>
      </c>
    </row>
    <row r="335" spans="1:4" ht="12.75">
      <c r="A335" s="36" t="s">
        <v>261</v>
      </c>
      <c r="B335" s="29">
        <v>90</v>
      </c>
      <c r="C335" s="29">
        <v>90</v>
      </c>
      <c r="D335" s="29">
        <v>90</v>
      </c>
    </row>
    <row r="336" spans="1:4" ht="12.75">
      <c r="A336" s="36" t="s">
        <v>101</v>
      </c>
      <c r="B336" s="29">
        <v>882</v>
      </c>
      <c r="C336" s="29">
        <v>882</v>
      </c>
      <c r="D336" s="29">
        <v>882</v>
      </c>
    </row>
    <row r="337" spans="1:4" ht="12.75">
      <c r="A337" s="36" t="s">
        <v>405</v>
      </c>
      <c r="B337" s="29">
        <v>0</v>
      </c>
      <c r="C337" s="29">
        <v>0</v>
      </c>
      <c r="D337" s="29">
        <v>50</v>
      </c>
    </row>
    <row r="338" spans="1:4" ht="12.75">
      <c r="A338" s="113" t="s">
        <v>266</v>
      </c>
      <c r="B338" s="29">
        <v>40.1</v>
      </c>
      <c r="C338" s="29">
        <v>40.1</v>
      </c>
      <c r="D338" s="29">
        <v>40.1</v>
      </c>
    </row>
    <row r="339" spans="1:4" ht="12.75">
      <c r="A339" s="36" t="s">
        <v>333</v>
      </c>
      <c r="B339" s="29">
        <v>40</v>
      </c>
      <c r="C339" s="29">
        <v>40</v>
      </c>
      <c r="D339" s="29">
        <v>40</v>
      </c>
    </row>
    <row r="340" spans="1:4" ht="12.75">
      <c r="A340" s="36" t="s">
        <v>253</v>
      </c>
      <c r="B340" s="29">
        <v>108</v>
      </c>
      <c r="C340" s="29">
        <v>35</v>
      </c>
      <c r="D340" s="29">
        <v>110</v>
      </c>
    </row>
    <row r="341" spans="1:4" ht="12.75" customHeight="1">
      <c r="A341" s="82" t="s">
        <v>247</v>
      </c>
      <c r="B341" s="29">
        <v>0</v>
      </c>
      <c r="C341" s="29">
        <v>70</v>
      </c>
      <c r="D341" s="29">
        <v>95</v>
      </c>
    </row>
    <row r="342" spans="1:4" ht="12.75" customHeight="1">
      <c r="A342" s="28" t="s">
        <v>441</v>
      </c>
      <c r="B342" s="29">
        <v>0</v>
      </c>
      <c r="C342" s="29">
        <v>0</v>
      </c>
      <c r="D342" s="29">
        <v>30</v>
      </c>
    </row>
    <row r="343" spans="1:4" ht="13.5" customHeight="1">
      <c r="A343" s="72" t="s">
        <v>444</v>
      </c>
      <c r="B343" s="45">
        <v>650</v>
      </c>
      <c r="C343" s="45">
        <v>650</v>
      </c>
      <c r="D343" s="45">
        <v>395</v>
      </c>
    </row>
    <row r="344" spans="1:4" ht="13.5" customHeight="1">
      <c r="A344" s="221" t="s">
        <v>327</v>
      </c>
      <c r="B344" s="29">
        <v>1100</v>
      </c>
      <c r="C344" s="29">
        <v>1100</v>
      </c>
      <c r="D344" s="29">
        <v>727</v>
      </c>
    </row>
    <row r="345" spans="1:4" ht="12.75">
      <c r="A345" s="36" t="s">
        <v>102</v>
      </c>
      <c r="B345" s="29">
        <v>155</v>
      </c>
      <c r="C345" s="29">
        <v>155</v>
      </c>
      <c r="D345" s="29">
        <v>119</v>
      </c>
    </row>
    <row r="346" spans="1:4" ht="4.5" customHeight="1">
      <c r="A346" s="3"/>
      <c r="B346" s="14"/>
      <c r="C346" s="14"/>
      <c r="D346" s="14"/>
    </row>
    <row r="347" spans="1:4" ht="12.75">
      <c r="A347" s="2" t="s">
        <v>33</v>
      </c>
      <c r="B347" s="13">
        <f>SUM(B348:B368)</f>
        <v>23493</v>
      </c>
      <c r="C347" s="13">
        <f>SUM(C348:C368)</f>
        <v>24316</v>
      </c>
      <c r="D347" s="13">
        <f>SUM(D348:D368)</f>
        <v>23520</v>
      </c>
    </row>
    <row r="348" spans="1:6" ht="12.75">
      <c r="A348" s="31" t="s">
        <v>196</v>
      </c>
      <c r="B348" s="64">
        <v>12580</v>
      </c>
      <c r="C348" s="45">
        <v>12580</v>
      </c>
      <c r="D348" s="64">
        <v>11800</v>
      </c>
      <c r="F348" s="18"/>
    </row>
    <row r="349" spans="1:6" ht="12.75">
      <c r="A349" s="28" t="s">
        <v>100</v>
      </c>
      <c r="B349" s="29">
        <v>4250</v>
      </c>
      <c r="C349" s="29">
        <v>4250</v>
      </c>
      <c r="D349" s="29">
        <v>5000</v>
      </c>
      <c r="F349" s="18"/>
    </row>
    <row r="350" spans="1:4" ht="12.75">
      <c r="A350" s="28" t="s">
        <v>238</v>
      </c>
      <c r="B350" s="29">
        <v>700</v>
      </c>
      <c r="C350" s="29">
        <v>700</v>
      </c>
      <c r="D350" s="29">
        <v>350</v>
      </c>
    </row>
    <row r="351" spans="1:4" ht="12.75">
      <c r="A351" s="30" t="s">
        <v>426</v>
      </c>
      <c r="B351" s="29">
        <v>800</v>
      </c>
      <c r="C351" s="29">
        <v>2000</v>
      </c>
      <c r="D351" s="29">
        <v>600</v>
      </c>
    </row>
    <row r="352" spans="1:4" ht="12.75">
      <c r="A352" s="28" t="s">
        <v>94</v>
      </c>
      <c r="B352" s="29">
        <v>20</v>
      </c>
      <c r="C352" s="29">
        <v>20</v>
      </c>
      <c r="D352" s="29">
        <v>20</v>
      </c>
    </row>
    <row r="353" spans="1:4" ht="12.75">
      <c r="A353" s="28" t="s">
        <v>90</v>
      </c>
      <c r="B353" s="29">
        <v>80</v>
      </c>
      <c r="C353" s="29">
        <v>80</v>
      </c>
      <c r="D353" s="29">
        <v>50</v>
      </c>
    </row>
    <row r="354" spans="1:4" ht="12.75">
      <c r="A354" s="28" t="s">
        <v>95</v>
      </c>
      <c r="B354" s="29">
        <v>20</v>
      </c>
      <c r="C354" s="29">
        <v>20</v>
      </c>
      <c r="D354" s="29">
        <v>20</v>
      </c>
    </row>
    <row r="355" spans="1:4" ht="12.75">
      <c r="A355" s="28" t="s">
        <v>96</v>
      </c>
      <c r="B355" s="29">
        <v>20</v>
      </c>
      <c r="C355" s="29">
        <v>20</v>
      </c>
      <c r="D355" s="29">
        <v>30</v>
      </c>
    </row>
    <row r="356" spans="1:4" ht="12.75">
      <c r="A356" s="65" t="s">
        <v>239</v>
      </c>
      <c r="B356" s="29">
        <v>150</v>
      </c>
      <c r="C356" s="29">
        <v>150</v>
      </c>
      <c r="D356" s="29">
        <v>200</v>
      </c>
    </row>
    <row r="357" spans="1:4" ht="12.75">
      <c r="A357" s="28" t="s">
        <v>34</v>
      </c>
      <c r="B357" s="29">
        <v>950</v>
      </c>
      <c r="C357" s="29">
        <v>950</v>
      </c>
      <c r="D357" s="29">
        <v>1000</v>
      </c>
    </row>
    <row r="358" spans="1:4" ht="12.75">
      <c r="A358" s="28" t="s">
        <v>153</v>
      </c>
      <c r="B358" s="29">
        <v>35</v>
      </c>
      <c r="C358" s="29">
        <v>35</v>
      </c>
      <c r="D358" s="29">
        <v>35</v>
      </c>
    </row>
    <row r="359" spans="1:4" ht="12.75">
      <c r="A359" s="28" t="s">
        <v>254</v>
      </c>
      <c r="B359" s="29">
        <v>100</v>
      </c>
      <c r="C359" s="29">
        <v>100</v>
      </c>
      <c r="D359" s="29">
        <v>100</v>
      </c>
    </row>
    <row r="360" spans="1:4" ht="12.75">
      <c r="A360" s="28" t="s">
        <v>144</v>
      </c>
      <c r="B360" s="29">
        <v>379</v>
      </c>
      <c r="C360" s="29">
        <v>379</v>
      </c>
      <c r="D360" s="29">
        <v>349</v>
      </c>
    </row>
    <row r="361" spans="1:4" ht="12.75">
      <c r="A361" s="28" t="s">
        <v>427</v>
      </c>
      <c r="B361" s="29">
        <v>300</v>
      </c>
      <c r="C361" s="29">
        <v>300</v>
      </c>
      <c r="D361" s="29">
        <v>200</v>
      </c>
    </row>
    <row r="362" spans="1:4" ht="12.75">
      <c r="A362" s="81" t="s">
        <v>413</v>
      </c>
      <c r="B362" s="66">
        <v>30</v>
      </c>
      <c r="C362" s="66">
        <v>30</v>
      </c>
      <c r="D362" s="66">
        <v>30</v>
      </c>
    </row>
    <row r="363" spans="1:4" ht="12.75">
      <c r="A363" s="81" t="s">
        <v>247</v>
      </c>
      <c r="B363" s="66">
        <v>300</v>
      </c>
      <c r="C363" s="66">
        <v>123</v>
      </c>
      <c r="D363" s="66">
        <v>95</v>
      </c>
    </row>
    <row r="364" spans="1:4" ht="12.75">
      <c r="A364" s="28" t="s">
        <v>159</v>
      </c>
      <c r="B364" s="29">
        <v>2000</v>
      </c>
      <c r="C364" s="29">
        <v>2000</v>
      </c>
      <c r="D364" s="29">
        <v>2000</v>
      </c>
    </row>
    <row r="365" spans="1:4" ht="12.75">
      <c r="A365" s="28" t="s">
        <v>489</v>
      </c>
      <c r="B365" s="29">
        <v>300</v>
      </c>
      <c r="C365" s="29">
        <v>100</v>
      </c>
      <c r="D365" s="29">
        <v>200</v>
      </c>
    </row>
    <row r="366" spans="1:4" ht="12.75">
      <c r="A366" s="28" t="s">
        <v>406</v>
      </c>
      <c r="B366" s="29">
        <v>0</v>
      </c>
      <c r="C366" s="29">
        <v>0</v>
      </c>
      <c r="D366" s="29">
        <v>990</v>
      </c>
    </row>
    <row r="367" spans="1:4" ht="12.75">
      <c r="A367" s="28" t="s">
        <v>462</v>
      </c>
      <c r="B367" s="29">
        <v>0</v>
      </c>
      <c r="C367" s="29">
        <v>0</v>
      </c>
      <c r="D367" s="29">
        <v>100</v>
      </c>
    </row>
    <row r="368" spans="1:4" ht="12.75">
      <c r="A368" s="28" t="s">
        <v>142</v>
      </c>
      <c r="B368" s="29">
        <v>479</v>
      </c>
      <c r="C368" s="29">
        <v>479</v>
      </c>
      <c r="D368" s="29">
        <v>351</v>
      </c>
    </row>
    <row r="369" spans="1:4" ht="4.5" customHeight="1">
      <c r="A369" s="250"/>
      <c r="B369" s="44"/>
      <c r="C369" s="44"/>
      <c r="D369" s="44"/>
    </row>
    <row r="370" spans="1:4" ht="12.75">
      <c r="A370" s="2" t="s">
        <v>35</v>
      </c>
      <c r="B370" s="13">
        <f>SUM(B371:B372)</f>
        <v>114</v>
      </c>
      <c r="C370" s="13">
        <f>SUM(C371:C372)</f>
        <v>114</v>
      </c>
      <c r="D370" s="13">
        <f>SUM(D371:D372)</f>
        <v>114</v>
      </c>
    </row>
    <row r="371" spans="1:4" ht="12.75">
      <c r="A371" s="71" t="s">
        <v>53</v>
      </c>
      <c r="B371" s="15">
        <v>4</v>
      </c>
      <c r="C371" s="15">
        <v>4</v>
      </c>
      <c r="D371" s="15">
        <v>4</v>
      </c>
    </row>
    <row r="372" spans="1:4" ht="12.75">
      <c r="A372" s="71" t="s">
        <v>72</v>
      </c>
      <c r="B372" s="44">
        <v>110</v>
      </c>
      <c r="C372" s="44">
        <v>110</v>
      </c>
      <c r="D372" s="44">
        <v>110</v>
      </c>
    </row>
    <row r="373" spans="1:4" ht="4.5" customHeight="1">
      <c r="A373" s="251"/>
      <c r="B373" s="44"/>
      <c r="C373" s="44"/>
      <c r="D373" s="44"/>
    </row>
    <row r="374" spans="1:4" ht="12.75">
      <c r="A374" s="2" t="s">
        <v>52</v>
      </c>
      <c r="B374" s="13">
        <f>SUM(B375:B377)+B384+B385+B386+B387+B388+SUM(B395:B397)</f>
        <v>30489.8</v>
      </c>
      <c r="C374" s="13">
        <f>SUM(C375:C377)+C384+C385+C386+C387+C388+SUM(C395:C397)</f>
        <v>29304.1</v>
      </c>
      <c r="D374" s="13">
        <f>SUM(D375:D377)+D384+D385+D386+D387+D388+SUM(D395:D397)</f>
        <v>28911.9</v>
      </c>
    </row>
    <row r="375" spans="1:4" ht="12.75">
      <c r="A375" s="24" t="s">
        <v>315</v>
      </c>
      <c r="B375" s="14">
        <v>570</v>
      </c>
      <c r="C375" s="14">
        <v>570</v>
      </c>
      <c r="D375" s="14">
        <v>70</v>
      </c>
    </row>
    <row r="376" spans="1:4" ht="12.75">
      <c r="A376" s="34" t="s">
        <v>313</v>
      </c>
      <c r="B376" s="29">
        <v>1693</v>
      </c>
      <c r="C376" s="29">
        <v>1693</v>
      </c>
      <c r="D376" s="29">
        <v>1693</v>
      </c>
    </row>
    <row r="377" spans="1:4" ht="12.75">
      <c r="A377" s="282" t="s">
        <v>425</v>
      </c>
      <c r="B377" s="50">
        <v>301.1</v>
      </c>
      <c r="C377" s="50">
        <v>301.1</v>
      </c>
      <c r="D377" s="50">
        <v>400</v>
      </c>
    </row>
    <row r="380" spans="1:4" ht="12.75">
      <c r="A380" s="1" t="s">
        <v>29</v>
      </c>
      <c r="B380" s="21" t="s">
        <v>127</v>
      </c>
      <c r="C380" s="21" t="s">
        <v>128</v>
      </c>
      <c r="D380" s="21" t="s">
        <v>129</v>
      </c>
    </row>
    <row r="381" spans="1:4" ht="12.75">
      <c r="A381" s="2"/>
      <c r="B381" s="22" t="s">
        <v>354</v>
      </c>
      <c r="C381" s="22" t="s">
        <v>355</v>
      </c>
      <c r="D381" s="22">
        <v>2016</v>
      </c>
    </row>
    <row r="382" spans="1:4" ht="0.75" customHeight="1">
      <c r="A382" s="3"/>
      <c r="B382" s="108"/>
      <c r="C382" s="108"/>
      <c r="D382" s="108"/>
    </row>
    <row r="383" spans="1:4" ht="4.5" customHeight="1">
      <c r="A383" s="48"/>
      <c r="B383" s="48"/>
      <c r="C383" s="48"/>
      <c r="D383" s="48"/>
    </row>
    <row r="384" spans="1:4" ht="12.75" customHeight="1">
      <c r="A384" s="33" t="s">
        <v>209</v>
      </c>
      <c r="B384" s="45">
        <v>5248</v>
      </c>
      <c r="C384" s="45">
        <v>5248</v>
      </c>
      <c r="D384" s="45">
        <v>4525</v>
      </c>
    </row>
    <row r="385" spans="1:4" ht="12.75" customHeight="1">
      <c r="A385" s="33" t="s">
        <v>210</v>
      </c>
      <c r="B385" s="45">
        <v>1070</v>
      </c>
      <c r="C385" s="45">
        <v>1070</v>
      </c>
      <c r="D385" s="45">
        <v>990</v>
      </c>
    </row>
    <row r="386" spans="1:4" ht="12.75" customHeight="1">
      <c r="A386" s="34" t="s">
        <v>212</v>
      </c>
      <c r="B386" s="29">
        <v>1076</v>
      </c>
      <c r="C386" s="29">
        <v>1076</v>
      </c>
      <c r="D386" s="29">
        <v>894.9</v>
      </c>
    </row>
    <row r="387" spans="1:4" ht="13.5" customHeight="1">
      <c r="A387" s="33" t="s">
        <v>211</v>
      </c>
      <c r="B387" s="45">
        <v>350</v>
      </c>
      <c r="C387" s="45">
        <v>350</v>
      </c>
      <c r="D387" s="45">
        <v>380</v>
      </c>
    </row>
    <row r="388" spans="1:4" ht="12.75" customHeight="1">
      <c r="A388" s="63" t="s">
        <v>314</v>
      </c>
      <c r="B388" s="45">
        <f>SUM(B389:B394)</f>
        <v>18432</v>
      </c>
      <c r="C388" s="45">
        <f>SUM(C389:C394)</f>
        <v>18262</v>
      </c>
      <c r="D388" s="45">
        <f>SUM(D389:D394)</f>
        <v>19362</v>
      </c>
    </row>
    <row r="389" spans="1:6" ht="12.75" customHeight="1">
      <c r="A389" s="57" t="s">
        <v>79</v>
      </c>
      <c r="B389" s="53">
        <v>60</v>
      </c>
      <c r="C389" s="53">
        <v>60</v>
      </c>
      <c r="D389" s="53">
        <v>60</v>
      </c>
      <c r="F389" s="18"/>
    </row>
    <row r="390" spans="1:4" ht="12.75" customHeight="1">
      <c r="A390" s="57" t="s">
        <v>80</v>
      </c>
      <c r="B390" s="53">
        <v>8845</v>
      </c>
      <c r="C390" s="53">
        <v>8745</v>
      </c>
      <c r="D390" s="53">
        <v>8845</v>
      </c>
    </row>
    <row r="391" spans="1:4" ht="12.75" customHeight="1">
      <c r="A391" s="57" t="s">
        <v>81</v>
      </c>
      <c r="B391" s="53">
        <v>1527</v>
      </c>
      <c r="C391" s="53">
        <v>1527</v>
      </c>
      <c r="D391" s="53">
        <v>1527</v>
      </c>
    </row>
    <row r="392" spans="1:4" ht="12.75" customHeight="1">
      <c r="A392" s="54" t="s">
        <v>123</v>
      </c>
      <c r="B392" s="52">
        <v>5200</v>
      </c>
      <c r="C392" s="52">
        <v>5200</v>
      </c>
      <c r="D392" s="52">
        <v>6200</v>
      </c>
    </row>
    <row r="393" spans="1:4" ht="12.75" customHeight="1">
      <c r="A393" s="57" t="s">
        <v>515</v>
      </c>
      <c r="B393" s="53">
        <v>1140</v>
      </c>
      <c r="C393" s="53">
        <v>1140</v>
      </c>
      <c r="D393" s="53">
        <v>1140</v>
      </c>
    </row>
    <row r="394" spans="1:4" ht="12.75" customHeight="1">
      <c r="A394" s="57" t="s">
        <v>213</v>
      </c>
      <c r="B394" s="53">
        <v>1660</v>
      </c>
      <c r="C394" s="53">
        <v>1590</v>
      </c>
      <c r="D394" s="53">
        <v>1590</v>
      </c>
    </row>
    <row r="395" spans="1:4" ht="12.75" customHeight="1">
      <c r="A395" s="34" t="s">
        <v>275</v>
      </c>
      <c r="B395" s="29">
        <v>1260.7</v>
      </c>
      <c r="C395" s="29">
        <v>245</v>
      </c>
      <c r="D395" s="29">
        <v>286</v>
      </c>
    </row>
    <row r="396" spans="1:4" ht="12.75">
      <c r="A396" s="193" t="s">
        <v>82</v>
      </c>
      <c r="B396" s="45">
        <v>50</v>
      </c>
      <c r="C396" s="45">
        <v>50</v>
      </c>
      <c r="D396" s="45">
        <v>50</v>
      </c>
    </row>
    <row r="397" spans="1:4" ht="12.75">
      <c r="A397" s="34" t="s">
        <v>105</v>
      </c>
      <c r="B397" s="29">
        <v>439</v>
      </c>
      <c r="C397" s="29">
        <v>439</v>
      </c>
      <c r="D397" s="29">
        <v>261</v>
      </c>
    </row>
    <row r="398" spans="1:4" ht="4.5" customHeight="1">
      <c r="A398" s="3"/>
      <c r="B398" s="14"/>
      <c r="C398" s="14"/>
      <c r="D398" s="14"/>
    </row>
    <row r="399" spans="1:6" ht="12.75">
      <c r="A399" s="2" t="s">
        <v>36</v>
      </c>
      <c r="B399" s="13">
        <f>SUM(B400:B428)</f>
        <v>41604</v>
      </c>
      <c r="C399" s="13">
        <f>SUM(C400:C428)</f>
        <v>42661</v>
      </c>
      <c r="D399" s="13">
        <f>SUM(D400:D428)</f>
        <v>25233.4</v>
      </c>
      <c r="F399" s="18"/>
    </row>
    <row r="400" spans="1:6" ht="12.75">
      <c r="A400" s="38" t="s">
        <v>87</v>
      </c>
      <c r="B400" s="27">
        <v>10904.5</v>
      </c>
      <c r="C400" s="27">
        <v>10904.5</v>
      </c>
      <c r="D400" s="27">
        <v>10898.2</v>
      </c>
      <c r="F400" s="18"/>
    </row>
    <row r="401" spans="1:4" ht="12.75">
      <c r="A401" s="33" t="s">
        <v>86</v>
      </c>
      <c r="B401" s="45">
        <v>550.2</v>
      </c>
      <c r="C401" s="45">
        <v>550.2</v>
      </c>
      <c r="D401" s="45">
        <v>560.2</v>
      </c>
    </row>
    <row r="402" spans="1:4" ht="12.75">
      <c r="A402" s="34" t="s">
        <v>37</v>
      </c>
      <c r="B402" s="29">
        <v>100</v>
      </c>
      <c r="C402" s="29">
        <v>100</v>
      </c>
      <c r="D402" s="29">
        <v>100</v>
      </c>
    </row>
    <row r="403" spans="1:4" ht="12.75">
      <c r="A403" s="34" t="s">
        <v>256</v>
      </c>
      <c r="B403" s="29">
        <v>80</v>
      </c>
      <c r="C403" s="44">
        <v>80</v>
      </c>
      <c r="D403" s="29">
        <v>80</v>
      </c>
    </row>
    <row r="404" spans="1:4" ht="12.75">
      <c r="A404" s="33" t="s">
        <v>439</v>
      </c>
      <c r="B404" s="45">
        <v>260</v>
      </c>
      <c r="C404" s="45">
        <v>260</v>
      </c>
      <c r="D404" s="45">
        <v>250</v>
      </c>
    </row>
    <row r="405" spans="1:4" ht="12.75">
      <c r="A405" s="33" t="s">
        <v>268</v>
      </c>
      <c r="B405" s="45">
        <v>582</v>
      </c>
      <c r="C405" s="45">
        <v>582</v>
      </c>
      <c r="D405" s="45">
        <v>585</v>
      </c>
    </row>
    <row r="406" spans="1:4" ht="12.75">
      <c r="A406" s="33" t="s">
        <v>295</v>
      </c>
      <c r="B406" s="45">
        <v>650</v>
      </c>
      <c r="C406" s="45">
        <v>850</v>
      </c>
      <c r="D406" s="45">
        <v>856</v>
      </c>
    </row>
    <row r="407" spans="1:4" ht="12.75" customHeight="1">
      <c r="A407" s="34" t="s">
        <v>473</v>
      </c>
      <c r="B407" s="45">
        <v>5</v>
      </c>
      <c r="C407" s="45">
        <v>5</v>
      </c>
      <c r="D407" s="45">
        <v>5</v>
      </c>
    </row>
    <row r="408" spans="1:4" ht="12.75" customHeight="1">
      <c r="A408" s="34" t="s">
        <v>162</v>
      </c>
      <c r="B408" s="29">
        <v>180</v>
      </c>
      <c r="C408" s="29">
        <v>180</v>
      </c>
      <c r="D408" s="29">
        <v>250</v>
      </c>
    </row>
    <row r="409" spans="1:4" ht="12.75" customHeight="1">
      <c r="A409" s="33" t="s">
        <v>297</v>
      </c>
      <c r="B409" s="29">
        <v>90</v>
      </c>
      <c r="C409" s="29">
        <v>90</v>
      </c>
      <c r="D409" s="29">
        <v>90</v>
      </c>
    </row>
    <row r="410" spans="1:4" ht="12.75" customHeight="1">
      <c r="A410" s="34" t="s">
        <v>92</v>
      </c>
      <c r="B410" s="29">
        <v>45</v>
      </c>
      <c r="C410" s="29">
        <v>45</v>
      </c>
      <c r="D410" s="29">
        <v>85</v>
      </c>
    </row>
    <row r="411" spans="1:4" ht="12.75" customHeight="1">
      <c r="A411" s="34" t="s">
        <v>255</v>
      </c>
      <c r="B411" s="29">
        <v>91</v>
      </c>
      <c r="C411" s="29">
        <v>91</v>
      </c>
      <c r="D411" s="29">
        <v>91</v>
      </c>
    </row>
    <row r="412" spans="1:4" ht="12.75" customHeight="1">
      <c r="A412" s="34" t="s">
        <v>73</v>
      </c>
      <c r="B412" s="29">
        <v>100</v>
      </c>
      <c r="C412" s="29">
        <v>100</v>
      </c>
      <c r="D412" s="29">
        <v>0</v>
      </c>
    </row>
    <row r="413" spans="1:4" ht="12.75" customHeight="1">
      <c r="A413" s="34" t="s">
        <v>64</v>
      </c>
      <c r="B413" s="29">
        <v>128</v>
      </c>
      <c r="C413" s="29">
        <v>128</v>
      </c>
      <c r="D413" s="29">
        <v>98</v>
      </c>
    </row>
    <row r="414" spans="1:4" ht="12.75" customHeight="1">
      <c r="A414" s="254" t="s">
        <v>402</v>
      </c>
      <c r="B414" s="254">
        <v>0</v>
      </c>
      <c r="C414" s="254">
        <v>0</v>
      </c>
      <c r="D414" s="29">
        <v>390</v>
      </c>
    </row>
    <row r="415" spans="1:4" ht="12.75" customHeight="1">
      <c r="A415" s="31" t="s">
        <v>400</v>
      </c>
      <c r="B415" s="64">
        <v>50</v>
      </c>
      <c r="C415" s="64">
        <v>50</v>
      </c>
      <c r="D415" s="64">
        <v>40</v>
      </c>
    </row>
    <row r="416" spans="1:4" ht="12.75" customHeight="1">
      <c r="A416" s="31" t="s">
        <v>366</v>
      </c>
      <c r="B416" s="66">
        <v>0</v>
      </c>
      <c r="C416" s="66">
        <v>26</v>
      </c>
      <c r="D416" s="66">
        <v>20</v>
      </c>
    </row>
    <row r="417" spans="1:4" ht="12.75" customHeight="1">
      <c r="A417" s="31" t="s">
        <v>401</v>
      </c>
      <c r="B417" s="66">
        <v>0</v>
      </c>
      <c r="C417" s="66">
        <v>0</v>
      </c>
      <c r="D417" s="66">
        <v>70</v>
      </c>
    </row>
    <row r="418" spans="1:4" ht="12.75" customHeight="1">
      <c r="A418" s="31" t="s">
        <v>403</v>
      </c>
      <c r="B418" s="66">
        <v>0</v>
      </c>
      <c r="C418" s="66">
        <v>0</v>
      </c>
      <c r="D418" s="66">
        <v>50</v>
      </c>
    </row>
    <row r="419" spans="1:4" ht="12.75" customHeight="1">
      <c r="A419" s="34" t="s">
        <v>280</v>
      </c>
      <c r="B419" s="49">
        <v>1106.3</v>
      </c>
      <c r="C419" s="49">
        <v>656.3</v>
      </c>
      <c r="D419" s="49">
        <v>605</v>
      </c>
    </row>
    <row r="420" spans="1:4" ht="12.75" customHeight="1">
      <c r="A420" s="55" t="s">
        <v>332</v>
      </c>
      <c r="B420" s="49">
        <v>500</v>
      </c>
      <c r="C420" s="49">
        <v>500</v>
      </c>
      <c r="D420" s="49">
        <v>1000</v>
      </c>
    </row>
    <row r="421" spans="1:4" ht="12.75" customHeight="1">
      <c r="A421" s="55" t="s">
        <v>367</v>
      </c>
      <c r="B421" s="49">
        <v>0</v>
      </c>
      <c r="C421" s="49">
        <v>206</v>
      </c>
      <c r="D421" s="49">
        <v>150</v>
      </c>
    </row>
    <row r="422" spans="1:4" ht="12.75" customHeight="1">
      <c r="A422" s="55" t="s">
        <v>487</v>
      </c>
      <c r="B422" s="49">
        <v>16819</v>
      </c>
      <c r="C422" s="49">
        <v>16819</v>
      </c>
      <c r="D422" s="49">
        <v>955</v>
      </c>
    </row>
    <row r="423" spans="1:4" ht="12.75" customHeight="1">
      <c r="A423" s="34" t="s">
        <v>247</v>
      </c>
      <c r="B423" s="29">
        <v>0</v>
      </c>
      <c r="C423" s="29">
        <v>47</v>
      </c>
      <c r="D423" s="29">
        <v>40</v>
      </c>
    </row>
    <row r="424" spans="1:4" ht="12.75" customHeight="1">
      <c r="A424" s="34" t="s">
        <v>165</v>
      </c>
      <c r="B424" s="29">
        <v>0</v>
      </c>
      <c r="C424" s="29">
        <v>28</v>
      </c>
      <c r="D424" s="29">
        <v>0</v>
      </c>
    </row>
    <row r="425" spans="1:4" ht="12.75" customHeight="1">
      <c r="A425" s="34" t="s">
        <v>340</v>
      </c>
      <c r="B425" s="29">
        <v>40</v>
      </c>
      <c r="C425" s="29">
        <v>40</v>
      </c>
      <c r="D425" s="29">
        <v>0</v>
      </c>
    </row>
    <row r="426" spans="1:4" ht="12.75" customHeight="1">
      <c r="A426" s="33" t="s">
        <v>368</v>
      </c>
      <c r="B426" s="29">
        <v>0</v>
      </c>
      <c r="C426" s="29">
        <v>1000</v>
      </c>
      <c r="D426" s="29">
        <v>0</v>
      </c>
    </row>
    <row r="427" spans="1:4" ht="12.75" customHeight="1">
      <c r="A427" s="74" t="s">
        <v>326</v>
      </c>
      <c r="B427" s="29">
        <v>8932</v>
      </c>
      <c r="C427" s="29">
        <v>8932</v>
      </c>
      <c r="D427" s="29">
        <v>7965</v>
      </c>
    </row>
    <row r="428" spans="1:4" ht="12.75" customHeight="1">
      <c r="A428" s="74" t="s">
        <v>316</v>
      </c>
      <c r="B428" s="29">
        <v>391</v>
      </c>
      <c r="C428" s="29">
        <v>391</v>
      </c>
      <c r="D428" s="29">
        <v>0</v>
      </c>
    </row>
    <row r="429" spans="1:4" ht="4.5" customHeight="1">
      <c r="A429" s="3"/>
      <c r="B429" s="14"/>
      <c r="C429" s="14"/>
      <c r="D429" s="14"/>
    </row>
    <row r="430" spans="1:4" ht="12.75">
      <c r="A430" s="2" t="s">
        <v>232</v>
      </c>
      <c r="B430" s="13">
        <f>SUM(B431:B440)+SUM(B447:B463)</f>
        <v>14152.599999999999</v>
      </c>
      <c r="C430" s="13">
        <f>SUM(C431:C440)+SUM(C447:C463)</f>
        <v>14492.699999999999</v>
      </c>
      <c r="D430" s="13">
        <f>SUM(D431:D440)+SUM(D447:D463)</f>
        <v>14784.7</v>
      </c>
    </row>
    <row r="431" spans="1:4" ht="12.75">
      <c r="A431" s="65" t="s">
        <v>189</v>
      </c>
      <c r="B431" s="29">
        <v>4120</v>
      </c>
      <c r="C431" s="29">
        <v>4146</v>
      </c>
      <c r="D431" s="29">
        <v>3197</v>
      </c>
    </row>
    <row r="432" spans="1:4" ht="12.75">
      <c r="A432" s="28" t="s">
        <v>146</v>
      </c>
      <c r="B432" s="29">
        <v>107</v>
      </c>
      <c r="C432" s="29">
        <v>107</v>
      </c>
      <c r="D432" s="29">
        <v>107</v>
      </c>
    </row>
    <row r="433" spans="1:4" ht="12.75">
      <c r="A433" s="28" t="s">
        <v>286</v>
      </c>
      <c r="B433" s="29">
        <v>200</v>
      </c>
      <c r="C433" s="29">
        <v>174</v>
      </c>
      <c r="D433" s="29">
        <v>0</v>
      </c>
    </row>
    <row r="434" spans="1:4" ht="12.75">
      <c r="A434" s="36" t="s">
        <v>433</v>
      </c>
      <c r="B434" s="29">
        <v>860</v>
      </c>
      <c r="C434" s="29">
        <v>771.7</v>
      </c>
      <c r="D434" s="29">
        <v>880</v>
      </c>
    </row>
    <row r="435" spans="1:4" ht="12.75">
      <c r="A435" s="39" t="s">
        <v>109</v>
      </c>
      <c r="B435" s="29">
        <v>303.1</v>
      </c>
      <c r="C435" s="29">
        <v>494</v>
      </c>
      <c r="D435" s="29">
        <v>313</v>
      </c>
    </row>
    <row r="436" spans="1:4" ht="12.75">
      <c r="A436" s="39" t="s">
        <v>106</v>
      </c>
      <c r="B436" s="29">
        <v>303</v>
      </c>
      <c r="C436" s="29">
        <v>303</v>
      </c>
      <c r="D436" s="29">
        <v>298</v>
      </c>
    </row>
    <row r="437" spans="1:4" ht="12.75">
      <c r="A437" s="262" t="s">
        <v>434</v>
      </c>
      <c r="B437" s="64">
        <v>334.7</v>
      </c>
      <c r="C437" s="64">
        <v>546.2</v>
      </c>
      <c r="D437" s="64">
        <v>518.5</v>
      </c>
    </row>
    <row r="438" spans="1:4" ht="12.75">
      <c r="A438" s="39" t="s">
        <v>435</v>
      </c>
      <c r="B438" s="29">
        <v>1131.6</v>
      </c>
      <c r="C438" s="29">
        <v>1131.6</v>
      </c>
      <c r="D438" s="29">
        <v>1255.6</v>
      </c>
    </row>
    <row r="439" spans="1:4" ht="12.75">
      <c r="A439" s="36" t="s">
        <v>245</v>
      </c>
      <c r="B439" s="29">
        <v>230</v>
      </c>
      <c r="C439" s="29">
        <v>230</v>
      </c>
      <c r="D439" s="29">
        <v>250</v>
      </c>
    </row>
    <row r="440" spans="1:4" ht="12.75">
      <c r="A440" s="229" t="s">
        <v>191</v>
      </c>
      <c r="B440" s="50">
        <v>1044.8</v>
      </c>
      <c r="C440" s="50">
        <v>1044.8</v>
      </c>
      <c r="D440" s="50">
        <v>1050</v>
      </c>
    </row>
    <row r="442" spans="1:4" ht="12.75">
      <c r="A442" s="4"/>
      <c r="B442" s="19"/>
      <c r="C442" s="19"/>
      <c r="D442" s="19"/>
    </row>
    <row r="443" spans="1:4" ht="12.75">
      <c r="A443" s="1" t="s">
        <v>29</v>
      </c>
      <c r="B443" s="21" t="s">
        <v>127</v>
      </c>
      <c r="C443" s="21" t="s">
        <v>128</v>
      </c>
      <c r="D443" s="21" t="s">
        <v>129</v>
      </c>
    </row>
    <row r="444" spans="1:4" ht="12.75">
      <c r="A444" s="2"/>
      <c r="B444" s="22" t="s">
        <v>354</v>
      </c>
      <c r="C444" s="22" t="s">
        <v>355</v>
      </c>
      <c r="D444" s="22">
        <v>2016</v>
      </c>
    </row>
    <row r="445" spans="1:4" ht="0.75" customHeight="1">
      <c r="A445" s="7"/>
      <c r="B445" s="21"/>
      <c r="C445" s="21"/>
      <c r="D445" s="21"/>
    </row>
    <row r="446" spans="1:4" ht="4.5" customHeight="1">
      <c r="A446" s="48"/>
      <c r="B446" s="48"/>
      <c r="C446" s="48"/>
      <c r="D446" s="48"/>
    </row>
    <row r="447" spans="1:4" ht="12.75" customHeight="1">
      <c r="A447" s="31" t="s">
        <v>436</v>
      </c>
      <c r="B447" s="45">
        <v>215.2</v>
      </c>
      <c r="C447" s="45">
        <v>215.2</v>
      </c>
      <c r="D447" s="45">
        <v>215.2</v>
      </c>
    </row>
    <row r="448" spans="1:4" ht="12.75" customHeight="1">
      <c r="A448" s="31" t="s">
        <v>192</v>
      </c>
      <c r="B448" s="45">
        <v>632.1</v>
      </c>
      <c r="C448" s="45">
        <v>632.1</v>
      </c>
      <c r="D448" s="45">
        <v>658.1</v>
      </c>
    </row>
    <row r="449" spans="1:4" ht="12.75" customHeight="1">
      <c r="A449" s="28" t="s">
        <v>252</v>
      </c>
      <c r="B449" s="29">
        <v>40</v>
      </c>
      <c r="C449" s="29">
        <v>40</v>
      </c>
      <c r="D449" s="29">
        <v>40</v>
      </c>
    </row>
    <row r="450" spans="1:4" ht="12.75" customHeight="1">
      <c r="A450" s="43" t="s">
        <v>190</v>
      </c>
      <c r="B450" s="45">
        <v>200</v>
      </c>
      <c r="C450" s="45">
        <v>200</v>
      </c>
      <c r="D450" s="45">
        <v>220</v>
      </c>
    </row>
    <row r="451" spans="1:4" ht="12.75" customHeight="1">
      <c r="A451" s="28" t="s">
        <v>520</v>
      </c>
      <c r="B451" s="29">
        <v>60</v>
      </c>
      <c r="C451" s="29">
        <v>60</v>
      </c>
      <c r="D451" s="29">
        <v>60</v>
      </c>
    </row>
    <row r="452" spans="1:4" ht="12.75" customHeight="1">
      <c r="A452" s="31" t="s">
        <v>516</v>
      </c>
      <c r="B452" s="45">
        <v>250</v>
      </c>
      <c r="C452" s="45">
        <v>250</v>
      </c>
      <c r="D452" s="45">
        <v>450</v>
      </c>
    </row>
    <row r="453" spans="1:4" ht="12.75" customHeight="1">
      <c r="A453" s="28" t="s">
        <v>517</v>
      </c>
      <c r="B453" s="29">
        <v>1000</v>
      </c>
      <c r="C453" s="29">
        <v>1000</v>
      </c>
      <c r="D453" s="29">
        <v>1000</v>
      </c>
    </row>
    <row r="454" spans="1:4" ht="12.75" customHeight="1">
      <c r="A454" s="28" t="s">
        <v>518</v>
      </c>
      <c r="B454" s="29">
        <v>250</v>
      </c>
      <c r="C454" s="29">
        <v>250</v>
      </c>
      <c r="D454" s="29">
        <v>470</v>
      </c>
    </row>
    <row r="455" spans="1:4" ht="12.75" customHeight="1">
      <c r="A455" s="28" t="s">
        <v>88</v>
      </c>
      <c r="B455" s="29">
        <v>46</v>
      </c>
      <c r="C455" s="29">
        <v>59</v>
      </c>
      <c r="D455" s="29">
        <v>46</v>
      </c>
    </row>
    <row r="456" spans="1:4" ht="12.75" customHeight="1">
      <c r="A456" s="28" t="s">
        <v>241</v>
      </c>
      <c r="B456" s="29">
        <v>10</v>
      </c>
      <c r="C456" s="29">
        <v>10</v>
      </c>
      <c r="D456" s="29">
        <v>10</v>
      </c>
    </row>
    <row r="457" spans="1:4" ht="12.75">
      <c r="A457" s="31" t="s">
        <v>369</v>
      </c>
      <c r="B457" s="45">
        <v>0</v>
      </c>
      <c r="C457" s="45">
        <v>25</v>
      </c>
      <c r="D457" s="45">
        <v>0</v>
      </c>
    </row>
    <row r="458" spans="1:4" ht="12.75">
      <c r="A458" s="111" t="s">
        <v>215</v>
      </c>
      <c r="B458" s="44">
        <v>4</v>
      </c>
      <c r="C458" s="44">
        <v>4</v>
      </c>
      <c r="D458" s="44">
        <v>4</v>
      </c>
    </row>
    <row r="459" spans="1:4" ht="12.75">
      <c r="A459" s="96" t="s">
        <v>388</v>
      </c>
      <c r="B459" s="44">
        <v>200</v>
      </c>
      <c r="C459" s="44">
        <v>152</v>
      </c>
      <c r="D459" s="44">
        <v>200</v>
      </c>
    </row>
    <row r="460" spans="1:4" ht="12.75">
      <c r="A460" s="40" t="s">
        <v>416</v>
      </c>
      <c r="B460" s="44">
        <v>0</v>
      </c>
      <c r="C460" s="44">
        <v>58</v>
      </c>
      <c r="D460" s="44">
        <v>60</v>
      </c>
    </row>
    <row r="461" spans="1:4" ht="12.75">
      <c r="A461" s="81" t="s">
        <v>248</v>
      </c>
      <c r="B461" s="66">
        <v>2611.1</v>
      </c>
      <c r="C461" s="66">
        <v>2579.1</v>
      </c>
      <c r="D461" s="66">
        <v>3192.3</v>
      </c>
    </row>
    <row r="462" spans="1:4" ht="12.75">
      <c r="A462" s="28" t="s">
        <v>519</v>
      </c>
      <c r="B462" s="66">
        <v>0</v>
      </c>
      <c r="C462" s="66">
        <v>10</v>
      </c>
      <c r="D462" s="66">
        <v>10</v>
      </c>
    </row>
    <row r="463" spans="1:4" ht="12.75">
      <c r="A463" s="74" t="s">
        <v>463</v>
      </c>
      <c r="B463" s="29">
        <v>0</v>
      </c>
      <c r="C463" s="29">
        <v>0</v>
      </c>
      <c r="D463" s="29">
        <v>280</v>
      </c>
    </row>
    <row r="464" spans="1:4" ht="4.5" customHeight="1">
      <c r="A464" s="3"/>
      <c r="B464" s="108"/>
      <c r="C464" s="108"/>
      <c r="D464" s="108"/>
    </row>
    <row r="465" spans="1:4" ht="12.75" customHeight="1">
      <c r="A465" s="2" t="s">
        <v>233</v>
      </c>
      <c r="B465" s="13">
        <f>SUM(B466:B475)</f>
        <v>11292.499999999998</v>
      </c>
      <c r="C465" s="13">
        <f>SUM(C466:C475)</f>
        <v>11745.699999999999</v>
      </c>
      <c r="D465" s="13">
        <f>SUM(D466:D475)</f>
        <v>11964.9</v>
      </c>
    </row>
    <row r="466" spans="1:6" ht="12.75" customHeight="1">
      <c r="A466" s="26" t="s">
        <v>66</v>
      </c>
      <c r="B466" s="27">
        <v>5000</v>
      </c>
      <c r="C466" s="27">
        <v>5000</v>
      </c>
      <c r="D466" s="27">
        <v>5310</v>
      </c>
      <c r="F466" s="18"/>
    </row>
    <row r="467" spans="1:6" ht="12.75" customHeight="1">
      <c r="A467" s="31" t="s">
        <v>329</v>
      </c>
      <c r="B467" s="45">
        <v>1737.2</v>
      </c>
      <c r="C467" s="45">
        <v>1737.2</v>
      </c>
      <c r="D467" s="45">
        <v>1848.9</v>
      </c>
      <c r="F467" s="18"/>
    </row>
    <row r="468" spans="1:4" ht="12.75" customHeight="1">
      <c r="A468" s="31" t="s">
        <v>149</v>
      </c>
      <c r="B468" s="45">
        <v>12</v>
      </c>
      <c r="C468" s="45">
        <v>12</v>
      </c>
      <c r="D468" s="45">
        <v>10</v>
      </c>
    </row>
    <row r="469" spans="1:4" ht="12.75" customHeight="1">
      <c r="A469" s="28" t="s">
        <v>57</v>
      </c>
      <c r="B469" s="29">
        <v>938</v>
      </c>
      <c r="C469" s="29">
        <v>938</v>
      </c>
      <c r="D469" s="29">
        <v>914.5</v>
      </c>
    </row>
    <row r="470" spans="1:4" ht="12.75" customHeight="1">
      <c r="A470" s="281" t="s">
        <v>58</v>
      </c>
      <c r="B470" s="268">
        <v>166.9</v>
      </c>
      <c r="C470" s="268">
        <v>247.6</v>
      </c>
      <c r="D470" s="268">
        <v>172.3</v>
      </c>
    </row>
    <row r="471" spans="1:4" ht="12.75" customHeight="1">
      <c r="A471" s="31" t="s">
        <v>346</v>
      </c>
      <c r="B471" s="45">
        <v>788.5</v>
      </c>
      <c r="C471" s="45">
        <v>1161</v>
      </c>
      <c r="D471" s="45">
        <v>825</v>
      </c>
    </row>
    <row r="472" spans="1:4" ht="12.75" customHeight="1">
      <c r="A472" s="117" t="s">
        <v>528</v>
      </c>
      <c r="B472" s="45">
        <v>500</v>
      </c>
      <c r="C472" s="45">
        <v>500</v>
      </c>
      <c r="D472" s="45">
        <v>500</v>
      </c>
    </row>
    <row r="473" spans="1:4" ht="12.75" customHeight="1">
      <c r="A473" s="117" t="s">
        <v>521</v>
      </c>
      <c r="B473" s="45">
        <v>600</v>
      </c>
      <c r="C473" s="45">
        <v>600</v>
      </c>
      <c r="D473" s="45">
        <v>600</v>
      </c>
    </row>
    <row r="474" spans="1:4" ht="12.75" customHeight="1">
      <c r="A474" s="31" t="s">
        <v>38</v>
      </c>
      <c r="B474" s="45">
        <v>1049.9</v>
      </c>
      <c r="C474" s="45">
        <v>1049.9</v>
      </c>
      <c r="D474" s="45">
        <v>1284.2</v>
      </c>
    </row>
    <row r="475" spans="1:4" ht="12" customHeight="1">
      <c r="A475" s="31" t="s">
        <v>50</v>
      </c>
      <c r="B475" s="45">
        <v>500</v>
      </c>
      <c r="C475" s="45">
        <v>500</v>
      </c>
      <c r="D475" s="45">
        <v>500</v>
      </c>
    </row>
    <row r="476" spans="1:4" ht="4.5" customHeight="1">
      <c r="A476" s="3"/>
      <c r="B476" s="48"/>
      <c r="C476" s="48"/>
      <c r="D476" s="48"/>
    </row>
    <row r="477" spans="1:4" ht="12.75">
      <c r="A477" s="2" t="s">
        <v>39</v>
      </c>
      <c r="B477" s="13">
        <f>SUM(B478:B493)</f>
        <v>69734</v>
      </c>
      <c r="C477" s="13">
        <f>SUM(C478:C493)</f>
        <v>70084</v>
      </c>
      <c r="D477" s="13">
        <f>SUM(D478:D493)</f>
        <v>69123.40000000001</v>
      </c>
    </row>
    <row r="478" spans="1:4" ht="12.75">
      <c r="A478" s="82" t="s">
        <v>150</v>
      </c>
      <c r="B478" s="148">
        <v>2117.8</v>
      </c>
      <c r="C478" s="148">
        <v>2117.8</v>
      </c>
      <c r="D478" s="148">
        <v>2280.8</v>
      </c>
    </row>
    <row r="479" spans="1:4" ht="12.75">
      <c r="A479" s="43" t="s">
        <v>283</v>
      </c>
      <c r="B479" s="29">
        <v>35150</v>
      </c>
      <c r="C479" s="29">
        <v>35150</v>
      </c>
      <c r="D479" s="29">
        <v>35150</v>
      </c>
    </row>
    <row r="480" spans="1:4" ht="12.75">
      <c r="A480" s="39" t="s">
        <v>330</v>
      </c>
      <c r="B480" s="29">
        <v>12917.5</v>
      </c>
      <c r="C480" s="29">
        <v>12917.5</v>
      </c>
      <c r="D480" s="29">
        <v>12669.1</v>
      </c>
    </row>
    <row r="481" spans="1:4" ht="12.75">
      <c r="A481" s="39" t="s">
        <v>108</v>
      </c>
      <c r="B481" s="29">
        <v>200</v>
      </c>
      <c r="C481" s="29">
        <v>200</v>
      </c>
      <c r="D481" s="29">
        <v>200</v>
      </c>
    </row>
    <row r="482" spans="1:4" ht="12.75">
      <c r="A482" s="39" t="s">
        <v>51</v>
      </c>
      <c r="B482" s="29">
        <v>10626.2</v>
      </c>
      <c r="C482" s="29">
        <v>10887.9</v>
      </c>
      <c r="D482" s="29">
        <v>9811.9</v>
      </c>
    </row>
    <row r="483" spans="1:4" ht="12.75">
      <c r="A483" s="39" t="s">
        <v>65</v>
      </c>
      <c r="B483" s="29">
        <v>230</v>
      </c>
      <c r="C483" s="29">
        <v>230</v>
      </c>
      <c r="D483" s="29">
        <v>230</v>
      </c>
    </row>
    <row r="484" spans="1:4" ht="12.75">
      <c r="A484" s="259" t="s">
        <v>54</v>
      </c>
      <c r="B484" s="268">
        <v>1101.5</v>
      </c>
      <c r="C484" s="268">
        <v>1249.6</v>
      </c>
      <c r="D484" s="268">
        <v>1135.9</v>
      </c>
    </row>
    <row r="485" spans="1:4" ht="12.75">
      <c r="A485" s="39" t="s">
        <v>284</v>
      </c>
      <c r="B485" s="49">
        <v>69</v>
      </c>
      <c r="C485" s="49">
        <v>69</v>
      </c>
      <c r="D485" s="49">
        <v>83</v>
      </c>
    </row>
    <row r="486" spans="1:4" ht="12.75">
      <c r="A486" s="39" t="s">
        <v>217</v>
      </c>
      <c r="B486" s="29">
        <v>27</v>
      </c>
      <c r="C486" s="29">
        <v>33.2</v>
      </c>
      <c r="D486" s="29">
        <v>20</v>
      </c>
    </row>
    <row r="487" spans="1:4" ht="12.75">
      <c r="A487" s="39" t="s">
        <v>370</v>
      </c>
      <c r="B487" s="49">
        <v>0</v>
      </c>
      <c r="C487" s="49">
        <v>5</v>
      </c>
      <c r="D487" s="49">
        <v>0</v>
      </c>
    </row>
    <row r="488" spans="1:4" ht="12.75">
      <c r="A488" s="36" t="s">
        <v>59</v>
      </c>
      <c r="B488" s="29">
        <v>5637.9</v>
      </c>
      <c r="C488" s="29">
        <v>5564.9</v>
      </c>
      <c r="D488" s="29">
        <v>6226</v>
      </c>
    </row>
    <row r="489" spans="1:4" ht="12.75">
      <c r="A489" s="36" t="s">
        <v>285</v>
      </c>
      <c r="B489" s="29">
        <v>355</v>
      </c>
      <c r="C489" s="29">
        <v>355</v>
      </c>
      <c r="D489" s="29">
        <v>0</v>
      </c>
    </row>
    <row r="490" spans="1:4" ht="12.75">
      <c r="A490" s="36" t="s">
        <v>371</v>
      </c>
      <c r="B490" s="29">
        <v>0</v>
      </c>
      <c r="C490" s="29">
        <v>2</v>
      </c>
      <c r="D490" s="29">
        <v>0</v>
      </c>
    </row>
    <row r="491" spans="1:6" ht="12.75">
      <c r="A491" s="39" t="s">
        <v>267</v>
      </c>
      <c r="B491" s="49">
        <v>930</v>
      </c>
      <c r="C491" s="49">
        <v>930</v>
      </c>
      <c r="D491" s="49">
        <v>952</v>
      </c>
      <c r="F491" s="18"/>
    </row>
    <row r="492" spans="1:4" ht="12.75">
      <c r="A492" s="39" t="s">
        <v>331</v>
      </c>
      <c r="B492" s="49">
        <v>347.1</v>
      </c>
      <c r="C492" s="49">
        <v>347.1</v>
      </c>
      <c r="D492" s="49">
        <v>354.7</v>
      </c>
    </row>
    <row r="493" spans="1:4" ht="12.75">
      <c r="A493" s="39" t="s">
        <v>145</v>
      </c>
      <c r="B493" s="49">
        <v>25</v>
      </c>
      <c r="C493" s="49">
        <v>25</v>
      </c>
      <c r="D493" s="49">
        <v>10</v>
      </c>
    </row>
    <row r="494" spans="1:4" ht="4.5" customHeight="1">
      <c r="A494" s="3"/>
      <c r="B494" s="14"/>
      <c r="C494" s="14"/>
      <c r="D494" s="14"/>
    </row>
    <row r="495" spans="1:4" ht="12.75">
      <c r="A495" s="2" t="s">
        <v>40</v>
      </c>
      <c r="B495" s="13">
        <f>SUM(B496:B500)</f>
        <v>40419.299999999996</v>
      </c>
      <c r="C495" s="13">
        <f>SUM(C496:C500)</f>
        <v>10629.5</v>
      </c>
      <c r="D495" s="13">
        <f>SUM(D496:D500)</f>
        <v>19989.9</v>
      </c>
    </row>
    <row r="496" spans="1:4" ht="12.75">
      <c r="A496" s="35" t="s">
        <v>193</v>
      </c>
      <c r="B496" s="51">
        <v>42920.2</v>
      </c>
      <c r="C496" s="51">
        <v>12839.5</v>
      </c>
      <c r="D496" s="51">
        <v>12800</v>
      </c>
    </row>
    <row r="497" spans="1:4" ht="12.75">
      <c r="A497" s="82" t="s">
        <v>41</v>
      </c>
      <c r="B497" s="261">
        <v>970</v>
      </c>
      <c r="C497" s="261">
        <v>970</v>
      </c>
      <c r="D497" s="261">
        <v>730</v>
      </c>
    </row>
    <row r="498" spans="1:4" ht="12.75">
      <c r="A498" s="36" t="s">
        <v>114</v>
      </c>
      <c r="B498" s="29">
        <v>430</v>
      </c>
      <c r="C498" s="29">
        <v>430</v>
      </c>
      <c r="D498" s="29">
        <v>430</v>
      </c>
    </row>
    <row r="499" spans="1:4" ht="12.75">
      <c r="A499" s="36" t="s">
        <v>113</v>
      </c>
      <c r="B499" s="29">
        <v>-4000</v>
      </c>
      <c r="C499" s="29">
        <v>-3806.8</v>
      </c>
      <c r="D499" s="29">
        <v>5000</v>
      </c>
    </row>
    <row r="500" spans="1:4" ht="12.75">
      <c r="A500" s="36" t="s">
        <v>265</v>
      </c>
      <c r="B500" s="29">
        <v>99.1</v>
      </c>
      <c r="C500" s="29">
        <v>196.8</v>
      </c>
      <c r="D500" s="29">
        <v>1029.9</v>
      </c>
    </row>
    <row r="501" spans="1:4" ht="12.75">
      <c r="A501" s="10" t="s">
        <v>42</v>
      </c>
      <c r="B501" s="83">
        <f>SUM(B260+B271+B277+B283+B297+B325+B347+B370+B374+B399+B430+B465+B477+B495)</f>
        <v>307553.39999999997</v>
      </c>
      <c r="C501" s="83">
        <f>SUM(C260+C271+C277+C283+C297+C325+C347+C370+C374+C399+C430+C465+C477+C495)</f>
        <v>286899.60000000003</v>
      </c>
      <c r="D501" s="83">
        <f>SUM(D260+D271+D277+D283+D297+D325+D347+D370+D374+D399+D430+D465+D477+D495)</f>
        <v>270990.00000000006</v>
      </c>
    </row>
    <row r="502" ht="12.75">
      <c r="D502" s="68"/>
    </row>
    <row r="503" ht="12.75">
      <c r="D503" s="18"/>
    </row>
    <row r="504" ht="12.75">
      <c r="D504" s="93"/>
    </row>
    <row r="505" ht="12.75">
      <c r="D505" s="18"/>
    </row>
  </sheetData>
  <sheetProtection/>
  <mergeCells count="5">
    <mergeCell ref="A134:D134"/>
    <mergeCell ref="A194:D194"/>
    <mergeCell ref="A3:D3"/>
    <mergeCell ref="A255:D255"/>
    <mergeCell ref="A1:D1"/>
  </mergeCells>
  <printOptions horizontalCentered="1"/>
  <pageMargins left="0.7874015748031497" right="0.7874015748031497" top="0.7874015748031497" bottom="0.5905511811023623" header="0.3937007874015748" footer="0"/>
  <pageSetup firstPageNumber="12" useFirstPageNumber="1" fitToHeight="2" horizontalDpi="600" verticalDpi="600" orientation="portrait" paperSize="9" r:id="rId1"/>
  <headerFooter alignWithMargins="0">
    <oddHeader>&amp;C&amp;P</oddHeader>
    <firstHeader>&amp;C12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23"/>
  <sheetViews>
    <sheetView tabSelected="1" workbookViewId="0" topLeftCell="A91">
      <selection activeCell="A101" sqref="A101"/>
    </sheetView>
  </sheetViews>
  <sheetFormatPr defaultColWidth="9.00390625" defaultRowHeight="12.75"/>
  <cols>
    <col min="1" max="1" width="51.125" style="0" customWidth="1"/>
    <col min="2" max="5" width="9.75390625" style="0" customWidth="1"/>
    <col min="6" max="7" width="9.125" style="0" bestFit="1" customWidth="1"/>
  </cols>
  <sheetData>
    <row r="1" ht="12.75" customHeight="1"/>
    <row r="2" spans="1:5" ht="15">
      <c r="A2" s="303" t="s">
        <v>43</v>
      </c>
      <c r="B2" s="303"/>
      <c r="C2" s="303"/>
      <c r="D2" s="303"/>
      <c r="E2" s="303"/>
    </row>
    <row r="3" ht="12.75" customHeight="1">
      <c r="E3" s="92" t="s">
        <v>143</v>
      </c>
    </row>
    <row r="4" spans="1:5" ht="12.75" customHeight="1">
      <c r="A4" s="304" t="s">
        <v>130</v>
      </c>
      <c r="B4" s="307" t="s">
        <v>131</v>
      </c>
      <c r="C4" s="310" t="s">
        <v>132</v>
      </c>
      <c r="D4" s="313" t="s">
        <v>356</v>
      </c>
      <c r="E4" s="314"/>
    </row>
    <row r="5" spans="1:5" ht="12" customHeight="1">
      <c r="A5" s="305"/>
      <c r="B5" s="308"/>
      <c r="C5" s="311"/>
      <c r="D5" s="214" t="s">
        <v>236</v>
      </c>
      <c r="E5" s="101" t="s">
        <v>133</v>
      </c>
    </row>
    <row r="6" spans="1:5" ht="12.75">
      <c r="A6" s="306"/>
      <c r="B6" s="309"/>
      <c r="C6" s="312"/>
      <c r="D6" s="213" t="s">
        <v>237</v>
      </c>
      <c r="E6" s="84" t="s">
        <v>134</v>
      </c>
    </row>
    <row r="7" spans="1:5" ht="4.5" customHeight="1">
      <c r="A7" s="23"/>
      <c r="B7" s="100"/>
      <c r="C7" s="223"/>
      <c r="D7" s="214"/>
      <c r="E7" s="101"/>
    </row>
    <row r="8" spans="1:5" ht="12.75">
      <c r="A8" s="60" t="s">
        <v>12</v>
      </c>
      <c r="B8" s="47"/>
      <c r="C8" s="47"/>
      <c r="D8" s="47"/>
      <c r="E8" s="47"/>
    </row>
    <row r="9" spans="1:7" ht="12.75">
      <c r="A9" s="70" t="s">
        <v>155</v>
      </c>
      <c r="B9" s="47"/>
      <c r="C9" s="47"/>
      <c r="D9" s="47"/>
      <c r="E9" s="47"/>
      <c r="G9" s="18"/>
    </row>
    <row r="10" spans="1:7" ht="12.75">
      <c r="A10" s="220" t="s">
        <v>491</v>
      </c>
      <c r="B10" s="64">
        <f>SUM(C10:E10)</f>
        <v>12404</v>
      </c>
      <c r="C10" s="64">
        <v>10200</v>
      </c>
      <c r="D10" s="64"/>
      <c r="E10" s="64">
        <v>2204</v>
      </c>
      <c r="F10" s="18"/>
      <c r="G10" s="18"/>
    </row>
    <row r="11" spans="1:5" ht="12.75">
      <c r="A11" s="31" t="s">
        <v>290</v>
      </c>
      <c r="B11" s="102">
        <v>200</v>
      </c>
      <c r="C11" s="102"/>
      <c r="D11" s="102"/>
      <c r="E11" s="102">
        <v>200</v>
      </c>
    </row>
    <row r="12" spans="1:7" ht="12.75">
      <c r="A12" s="31" t="s">
        <v>309</v>
      </c>
      <c r="B12" s="102">
        <v>380</v>
      </c>
      <c r="C12" s="102"/>
      <c r="D12" s="102"/>
      <c r="E12" s="102">
        <v>380</v>
      </c>
      <c r="G12" s="18"/>
    </row>
    <row r="13" spans="1:5" ht="12.75">
      <c r="A13" s="31" t="s">
        <v>457</v>
      </c>
      <c r="B13" s="102">
        <v>3000</v>
      </c>
      <c r="C13" s="102"/>
      <c r="D13" s="102"/>
      <c r="E13" s="102">
        <v>3000</v>
      </c>
    </row>
    <row r="14" spans="1:5" ht="12.75">
      <c r="A14" s="31" t="s">
        <v>458</v>
      </c>
      <c r="B14" s="102">
        <v>1000</v>
      </c>
      <c r="C14" s="102"/>
      <c r="D14" s="102"/>
      <c r="E14" s="102">
        <v>1000</v>
      </c>
    </row>
    <row r="15" spans="1:5" ht="12.75">
      <c r="A15" s="28" t="s">
        <v>438</v>
      </c>
      <c r="B15" s="29">
        <v>360</v>
      </c>
      <c r="C15" s="29"/>
      <c r="D15" s="29"/>
      <c r="E15" s="29">
        <v>360</v>
      </c>
    </row>
    <row r="16" spans="1:5" ht="12.75">
      <c r="A16" s="31" t="s">
        <v>349</v>
      </c>
      <c r="B16" s="64">
        <f>SUM(C16:E16)</f>
        <v>2800</v>
      </c>
      <c r="C16" s="64">
        <v>2100</v>
      </c>
      <c r="D16" s="64"/>
      <c r="E16" s="64">
        <v>700</v>
      </c>
    </row>
    <row r="17" spans="1:7" ht="12.75">
      <c r="A17" s="224" t="s">
        <v>437</v>
      </c>
      <c r="B17" s="64">
        <f>SUM(C17:E17)</f>
        <v>1900</v>
      </c>
      <c r="C17" s="64">
        <v>1100</v>
      </c>
      <c r="D17" s="64"/>
      <c r="E17" s="64">
        <v>800</v>
      </c>
      <c r="G17" s="18"/>
    </row>
    <row r="18" spans="1:7" ht="12.75">
      <c r="A18" s="28" t="s">
        <v>289</v>
      </c>
      <c r="B18" s="29">
        <v>1500</v>
      </c>
      <c r="C18" s="29"/>
      <c r="D18" s="29"/>
      <c r="E18" s="29">
        <v>1500</v>
      </c>
      <c r="F18" s="18"/>
      <c r="G18" s="18"/>
    </row>
    <row r="19" spans="1:7" ht="12.75">
      <c r="A19" s="70" t="s">
        <v>317</v>
      </c>
      <c r="B19" s="14"/>
      <c r="C19" s="14"/>
      <c r="D19" s="14"/>
      <c r="E19" s="14"/>
      <c r="F19" s="18"/>
      <c r="G19" s="18"/>
    </row>
    <row r="20" spans="1:7" ht="12.75">
      <c r="A20" s="31" t="s">
        <v>492</v>
      </c>
      <c r="B20" s="45">
        <f>SUM(C20:E20)</f>
        <v>3000</v>
      </c>
      <c r="C20" s="45">
        <v>1500</v>
      </c>
      <c r="D20" s="45"/>
      <c r="E20" s="45">
        <v>1500</v>
      </c>
      <c r="F20" s="18"/>
      <c r="G20" s="18"/>
    </row>
    <row r="21" spans="1:5" ht="4.5" customHeight="1">
      <c r="A21" s="5"/>
      <c r="B21" s="14"/>
      <c r="C21" s="14"/>
      <c r="D21" s="14"/>
      <c r="E21" s="14"/>
    </row>
    <row r="22" spans="1:5" ht="12.75">
      <c r="A22" s="62" t="s">
        <v>13</v>
      </c>
      <c r="B22" s="14"/>
      <c r="C22" s="14"/>
      <c r="D22" s="14"/>
      <c r="E22" s="14"/>
    </row>
    <row r="23" spans="1:5" ht="12.75">
      <c r="A23" s="110" t="s">
        <v>152</v>
      </c>
      <c r="B23" s="14"/>
      <c r="C23" s="14"/>
      <c r="D23" s="14"/>
      <c r="E23" s="14"/>
    </row>
    <row r="24" spans="1:7" ht="12.75">
      <c r="A24" s="258" t="s">
        <v>320</v>
      </c>
      <c r="B24" s="45">
        <v>141</v>
      </c>
      <c r="C24" s="45"/>
      <c r="D24" s="45"/>
      <c r="E24" s="45">
        <v>141</v>
      </c>
      <c r="G24" s="18"/>
    </row>
    <row r="25" spans="1:7" ht="12.75">
      <c r="A25" s="37" t="s">
        <v>383</v>
      </c>
      <c r="B25" s="49">
        <v>2431</v>
      </c>
      <c r="C25" s="49"/>
      <c r="D25" s="49"/>
      <c r="E25" s="86">
        <v>2431</v>
      </c>
      <c r="G25" s="18"/>
    </row>
    <row r="26" spans="1:7" ht="12.75">
      <c r="A26" s="37" t="s">
        <v>384</v>
      </c>
      <c r="B26" s="66">
        <v>26865</v>
      </c>
      <c r="C26" s="66"/>
      <c r="D26" s="66"/>
      <c r="E26" s="187">
        <v>26865</v>
      </c>
      <c r="G26" s="18"/>
    </row>
    <row r="27" spans="1:7" ht="12.75">
      <c r="A27" s="36" t="s">
        <v>474</v>
      </c>
      <c r="B27" s="66">
        <v>150</v>
      </c>
      <c r="C27" s="66"/>
      <c r="D27" s="66"/>
      <c r="E27" s="187">
        <v>150</v>
      </c>
      <c r="G27" s="18"/>
    </row>
    <row r="28" spans="1:7" ht="12.75">
      <c r="A28" s="259" t="s">
        <v>443</v>
      </c>
      <c r="B28" s="66">
        <v>3575</v>
      </c>
      <c r="C28" s="66"/>
      <c r="D28" s="66"/>
      <c r="E28" s="187">
        <v>3575</v>
      </c>
      <c r="G28" s="18"/>
    </row>
    <row r="29" spans="1:5" ht="4.5" customHeight="1">
      <c r="A29" s="24"/>
      <c r="B29" s="14"/>
      <c r="C29" s="14"/>
      <c r="D29" s="14"/>
      <c r="E29" s="42"/>
    </row>
    <row r="30" spans="1:5" ht="12.75">
      <c r="A30" s="61" t="s">
        <v>89</v>
      </c>
      <c r="B30" s="14"/>
      <c r="C30" s="14"/>
      <c r="D30" s="14"/>
      <c r="E30" s="42"/>
    </row>
    <row r="31" spans="1:5" ht="12.75">
      <c r="A31" s="69" t="s">
        <v>298</v>
      </c>
      <c r="B31" s="14"/>
      <c r="C31" s="14"/>
      <c r="D31" s="14"/>
      <c r="E31" s="42"/>
    </row>
    <row r="32" spans="1:7" ht="12.75">
      <c r="A32" s="277" t="s">
        <v>450</v>
      </c>
      <c r="B32" s="271">
        <v>109</v>
      </c>
      <c r="C32" s="271"/>
      <c r="D32" s="271"/>
      <c r="E32" s="272">
        <v>109</v>
      </c>
      <c r="G32" s="18"/>
    </row>
    <row r="33" spans="1:5" ht="12.75">
      <c r="A33" s="280" t="s">
        <v>522</v>
      </c>
      <c r="B33" s="273">
        <v>48</v>
      </c>
      <c r="C33" s="273"/>
      <c r="D33" s="273"/>
      <c r="E33" s="274">
        <v>48</v>
      </c>
    </row>
    <row r="34" spans="1:5" ht="12.75">
      <c r="A34" s="280" t="s">
        <v>480</v>
      </c>
      <c r="B34" s="273">
        <v>30</v>
      </c>
      <c r="C34" s="273"/>
      <c r="D34" s="273"/>
      <c r="E34" s="274">
        <v>30</v>
      </c>
    </row>
    <row r="35" spans="1:5" ht="12.75">
      <c r="A35" s="283" t="s">
        <v>317</v>
      </c>
      <c r="B35" s="44"/>
      <c r="C35" s="44"/>
      <c r="D35" s="44"/>
      <c r="E35" s="284"/>
    </row>
    <row r="36" spans="1:8" ht="12.75">
      <c r="A36" s="220" t="s">
        <v>500</v>
      </c>
      <c r="B36" s="64">
        <v>77</v>
      </c>
      <c r="C36" s="64"/>
      <c r="D36" s="64"/>
      <c r="E36" s="185">
        <v>77</v>
      </c>
      <c r="G36" s="18"/>
      <c r="H36" s="18"/>
    </row>
    <row r="37" spans="1:5" ht="12.75">
      <c r="A37" s="28" t="s">
        <v>501</v>
      </c>
      <c r="B37" s="66">
        <v>627.9</v>
      </c>
      <c r="C37" s="66"/>
      <c r="D37" s="66"/>
      <c r="E37" s="186">
        <v>627.9</v>
      </c>
    </row>
    <row r="38" spans="1:5" ht="12.75">
      <c r="A38" s="28" t="s">
        <v>502</v>
      </c>
      <c r="B38" s="66">
        <v>772.9</v>
      </c>
      <c r="C38" s="66"/>
      <c r="D38" s="66"/>
      <c r="E38" s="186">
        <v>772.9</v>
      </c>
    </row>
    <row r="39" spans="1:5" ht="12.75">
      <c r="A39" s="288" t="s">
        <v>493</v>
      </c>
      <c r="B39" s="184">
        <v>115</v>
      </c>
      <c r="C39" s="184"/>
      <c r="D39" s="184"/>
      <c r="E39" s="217">
        <v>115</v>
      </c>
    </row>
    <row r="40" spans="1:5" ht="12.75">
      <c r="A40" s="94" t="s">
        <v>468</v>
      </c>
      <c r="B40" s="66">
        <v>100</v>
      </c>
      <c r="C40" s="66"/>
      <c r="D40" s="66"/>
      <c r="E40" s="186">
        <v>100</v>
      </c>
    </row>
    <row r="41" spans="1:5" ht="12.75">
      <c r="A41" s="28" t="s">
        <v>523</v>
      </c>
      <c r="B41" s="66">
        <v>1200</v>
      </c>
      <c r="C41" s="66"/>
      <c r="D41" s="66"/>
      <c r="E41" s="186">
        <v>1200</v>
      </c>
    </row>
    <row r="42" spans="1:5" ht="4.5" customHeight="1">
      <c r="A42" s="218"/>
      <c r="B42" s="184"/>
      <c r="C42" s="184"/>
      <c r="D42" s="184"/>
      <c r="E42" s="217"/>
    </row>
    <row r="43" spans="1:5" ht="12.75">
      <c r="A43" s="60" t="s">
        <v>14</v>
      </c>
      <c r="B43" s="14"/>
      <c r="C43" s="14"/>
      <c r="D43" s="14"/>
      <c r="E43" s="98"/>
    </row>
    <row r="44" spans="1:5" ht="12.75">
      <c r="A44" s="70" t="s">
        <v>445</v>
      </c>
      <c r="B44" s="14"/>
      <c r="C44" s="14"/>
      <c r="D44" s="14"/>
      <c r="E44" s="98"/>
    </row>
    <row r="45" spans="1:5" ht="12.75">
      <c r="A45" s="270" t="s">
        <v>446</v>
      </c>
      <c r="B45" s="271">
        <v>940</v>
      </c>
      <c r="C45" s="271"/>
      <c r="D45" s="271"/>
      <c r="E45" s="272">
        <v>940</v>
      </c>
    </row>
    <row r="46" spans="1:5" ht="12.75">
      <c r="A46" s="70" t="s">
        <v>317</v>
      </c>
      <c r="B46" s="184"/>
      <c r="C46" s="184"/>
      <c r="D46" s="184"/>
      <c r="E46" s="217"/>
    </row>
    <row r="47" spans="1:5" ht="12.75">
      <c r="A47" s="220" t="s">
        <v>319</v>
      </c>
      <c r="B47" s="64">
        <v>1927.2</v>
      </c>
      <c r="C47" s="64"/>
      <c r="D47" s="64"/>
      <c r="E47" s="185">
        <v>1927.2</v>
      </c>
    </row>
    <row r="48" spans="1:5" ht="4.5" customHeight="1">
      <c r="A48" s="23"/>
      <c r="B48" s="100"/>
      <c r="C48" s="223"/>
      <c r="D48" s="214"/>
      <c r="E48" s="101"/>
    </row>
    <row r="49" spans="1:5" ht="12.75" customHeight="1">
      <c r="A49" s="60" t="s">
        <v>229</v>
      </c>
      <c r="B49" s="201"/>
      <c r="C49" s="201"/>
      <c r="D49" s="201"/>
      <c r="E49" s="202"/>
    </row>
    <row r="50" spans="1:5" ht="12.75" customHeight="1">
      <c r="A50" s="70" t="s">
        <v>298</v>
      </c>
      <c r="B50" s="201"/>
      <c r="C50" s="201"/>
      <c r="D50" s="201"/>
      <c r="E50" s="202"/>
    </row>
    <row r="51" spans="1:5" ht="12.75" customHeight="1">
      <c r="A51" s="255" t="s">
        <v>524</v>
      </c>
      <c r="B51" s="230"/>
      <c r="C51" s="231"/>
      <c r="D51" s="232"/>
      <c r="E51" s="173"/>
    </row>
    <row r="52" spans="1:7" ht="12.75" customHeight="1">
      <c r="A52" s="289" t="s">
        <v>407</v>
      </c>
      <c r="B52" s="230">
        <v>620</v>
      </c>
      <c r="C52" s="231"/>
      <c r="D52" s="232"/>
      <c r="E52" s="173">
        <v>620</v>
      </c>
      <c r="G52" s="18"/>
    </row>
    <row r="53" spans="1:5" ht="12.75" customHeight="1">
      <c r="A53" s="256" t="s">
        <v>408</v>
      </c>
      <c r="B53" s="230">
        <v>4000</v>
      </c>
      <c r="C53" s="231"/>
      <c r="D53" s="232"/>
      <c r="E53" s="173">
        <v>4000</v>
      </c>
    </row>
    <row r="54" spans="1:5" ht="12.75" customHeight="1">
      <c r="A54" s="257" t="s">
        <v>409</v>
      </c>
      <c r="B54" s="234">
        <v>720</v>
      </c>
      <c r="C54" s="235"/>
      <c r="D54" s="236"/>
      <c r="E54" s="187">
        <v>720</v>
      </c>
    </row>
    <row r="55" spans="1:5" ht="12.75" customHeight="1">
      <c r="A55" s="290" t="s">
        <v>494</v>
      </c>
      <c r="B55" s="285">
        <f>SUM(C55:E55)</f>
        <v>20500</v>
      </c>
      <c r="C55" s="285">
        <v>15500</v>
      </c>
      <c r="D55" s="286"/>
      <c r="E55" s="287">
        <v>5000</v>
      </c>
    </row>
    <row r="61" s="266" customFormat="1" ht="12.75"/>
    <row r="63" spans="1:5" ht="12.75">
      <c r="A63" s="4"/>
      <c r="B63" s="19"/>
      <c r="C63" s="19"/>
      <c r="D63" s="19"/>
      <c r="E63" s="19"/>
    </row>
    <row r="64" spans="1:5" ht="12.75" customHeight="1">
      <c r="A64" s="304" t="s">
        <v>130</v>
      </c>
      <c r="B64" s="307" t="s">
        <v>131</v>
      </c>
      <c r="C64" s="315" t="s">
        <v>132</v>
      </c>
      <c r="D64" s="313" t="s">
        <v>356</v>
      </c>
      <c r="E64" s="314"/>
    </row>
    <row r="65" spans="1:5" ht="12.75">
      <c r="A65" s="305"/>
      <c r="B65" s="308"/>
      <c r="C65" s="316"/>
      <c r="D65" s="192" t="s">
        <v>236</v>
      </c>
      <c r="E65" s="101" t="s">
        <v>133</v>
      </c>
    </row>
    <row r="66" spans="1:5" ht="12.75">
      <c r="A66" s="306"/>
      <c r="B66" s="309"/>
      <c r="C66" s="317"/>
      <c r="D66" s="213" t="s">
        <v>237</v>
      </c>
      <c r="E66" s="84" t="s">
        <v>134</v>
      </c>
    </row>
    <row r="67" spans="1:5" ht="4.5" customHeight="1">
      <c r="A67" s="23"/>
      <c r="B67" s="100"/>
      <c r="C67" s="223"/>
      <c r="D67" s="214"/>
      <c r="E67" s="101"/>
    </row>
    <row r="68" spans="1:5" ht="12.75" customHeight="1">
      <c r="A68" s="60" t="s">
        <v>135</v>
      </c>
      <c r="B68" s="14"/>
      <c r="C68" s="14"/>
      <c r="D68" s="14"/>
      <c r="E68" s="14"/>
    </row>
    <row r="69" spans="1:5" ht="12.75" customHeight="1">
      <c r="A69" s="70" t="s">
        <v>155</v>
      </c>
      <c r="B69" s="265"/>
      <c r="C69" s="265"/>
      <c r="D69" s="265"/>
      <c r="E69" s="265"/>
    </row>
    <row r="70" spans="1:5" ht="12.75" customHeight="1">
      <c r="A70" s="277" t="s">
        <v>495</v>
      </c>
      <c r="B70" s="278">
        <f>SUM(C70:E70)</f>
        <v>8615</v>
      </c>
      <c r="C70" s="278">
        <v>4000</v>
      </c>
      <c r="D70" s="278"/>
      <c r="E70" s="278">
        <v>4615</v>
      </c>
    </row>
    <row r="71" spans="1:5" ht="12.75" customHeight="1">
      <c r="A71" s="94" t="s">
        <v>496</v>
      </c>
      <c r="B71" s="45">
        <v>3100</v>
      </c>
      <c r="C71" s="45"/>
      <c r="D71" s="45"/>
      <c r="E71" s="45">
        <v>3100</v>
      </c>
    </row>
    <row r="72" spans="1:5" ht="12.75">
      <c r="A72" s="73" t="s">
        <v>97</v>
      </c>
      <c r="B72" s="42"/>
      <c r="C72" s="42"/>
      <c r="D72" s="42"/>
      <c r="E72" s="42"/>
    </row>
    <row r="73" spans="1:5" ht="12.75">
      <c r="A73" s="31" t="s">
        <v>288</v>
      </c>
      <c r="B73" s="45">
        <v>813.5</v>
      </c>
      <c r="C73" s="45"/>
      <c r="D73" s="45"/>
      <c r="E73" s="45">
        <v>813.5</v>
      </c>
    </row>
    <row r="74" spans="1:5" ht="12.75">
      <c r="A74" s="31" t="s">
        <v>249</v>
      </c>
      <c r="B74" s="45">
        <v>1020</v>
      </c>
      <c r="C74" s="45"/>
      <c r="D74" s="45"/>
      <c r="E74" s="45">
        <v>1020</v>
      </c>
    </row>
    <row r="75" spans="1:5" ht="12.75">
      <c r="A75" s="220" t="s">
        <v>93</v>
      </c>
      <c r="B75" s="64">
        <v>2571.8</v>
      </c>
      <c r="C75" s="64"/>
      <c r="D75" s="64"/>
      <c r="E75" s="64">
        <v>2571.8</v>
      </c>
    </row>
    <row r="76" spans="1:5" ht="12.75">
      <c r="A76" s="70" t="s">
        <v>321</v>
      </c>
      <c r="B76" s="14"/>
      <c r="C76" s="14"/>
      <c r="D76" s="14"/>
      <c r="E76" s="14"/>
    </row>
    <row r="77" spans="1:5" ht="12.75">
      <c r="A77" s="31" t="s">
        <v>67</v>
      </c>
      <c r="B77" s="45">
        <v>5003</v>
      </c>
      <c r="C77" s="45"/>
      <c r="D77" s="45"/>
      <c r="E77" s="45">
        <v>5003</v>
      </c>
    </row>
    <row r="78" spans="1:5" ht="12.75">
      <c r="A78" s="28" t="s">
        <v>381</v>
      </c>
      <c r="B78" s="29">
        <v>587</v>
      </c>
      <c r="C78" s="29"/>
      <c r="D78" s="222"/>
      <c r="E78" s="29">
        <v>587</v>
      </c>
    </row>
    <row r="79" spans="1:5" ht="12.75">
      <c r="A79" s="28" t="s">
        <v>525</v>
      </c>
      <c r="B79" s="29">
        <v>1700</v>
      </c>
      <c r="C79" s="29"/>
      <c r="D79" s="222"/>
      <c r="E79" s="29">
        <v>1700</v>
      </c>
    </row>
    <row r="80" spans="1:5" ht="12.75">
      <c r="A80" s="103" t="s">
        <v>322</v>
      </c>
      <c r="B80" s="14"/>
      <c r="C80" s="14"/>
      <c r="D80" s="14"/>
      <c r="E80" s="14"/>
    </row>
    <row r="81" spans="1:5" ht="12.75">
      <c r="A81" s="31" t="s">
        <v>287</v>
      </c>
      <c r="B81" s="45">
        <v>2043</v>
      </c>
      <c r="C81" s="45"/>
      <c r="D81" s="45"/>
      <c r="E81" s="45">
        <v>2043</v>
      </c>
    </row>
    <row r="82" spans="1:5" ht="12.75">
      <c r="A82" s="28" t="s">
        <v>529</v>
      </c>
      <c r="B82" s="29">
        <v>1000</v>
      </c>
      <c r="C82" s="29"/>
      <c r="D82" s="29"/>
      <c r="E82" s="29">
        <v>1000</v>
      </c>
    </row>
    <row r="83" spans="1:5" ht="12.75">
      <c r="A83" s="70" t="s">
        <v>317</v>
      </c>
      <c r="B83" s="14"/>
      <c r="C83" s="14"/>
      <c r="D83" s="14"/>
      <c r="E83" s="14"/>
    </row>
    <row r="84" spans="1:7" ht="12.75">
      <c r="A84" s="31" t="s">
        <v>465</v>
      </c>
      <c r="B84" s="45">
        <v>8089</v>
      </c>
      <c r="C84" s="45"/>
      <c r="D84" s="45"/>
      <c r="E84" s="45">
        <v>8089</v>
      </c>
      <c r="G84" s="18"/>
    </row>
    <row r="85" spans="1:7" ht="12.75">
      <c r="A85" s="81" t="s">
        <v>466</v>
      </c>
      <c r="B85" s="29">
        <v>800</v>
      </c>
      <c r="C85" s="29"/>
      <c r="D85" s="29"/>
      <c r="E85" s="29">
        <v>800</v>
      </c>
      <c r="G85" s="18"/>
    </row>
    <row r="86" spans="1:7" ht="12.75">
      <c r="A86" s="81" t="s">
        <v>497</v>
      </c>
      <c r="B86" s="29">
        <v>130</v>
      </c>
      <c r="C86" s="29"/>
      <c r="D86" s="29"/>
      <c r="E86" s="29">
        <v>130</v>
      </c>
      <c r="G86" s="18"/>
    </row>
    <row r="87" spans="1:5" ht="4.5" customHeight="1">
      <c r="A87" s="48"/>
      <c r="B87" s="14"/>
      <c r="C87" s="14"/>
      <c r="D87" s="14"/>
      <c r="E87" s="14"/>
    </row>
    <row r="88" spans="1:5" ht="12.75" customHeight="1">
      <c r="A88" s="60" t="s">
        <v>49</v>
      </c>
      <c r="B88" s="14"/>
      <c r="C88" s="14"/>
      <c r="D88" s="14"/>
      <c r="E88" s="14"/>
    </row>
    <row r="89" spans="1:7" ht="12.75" customHeight="1">
      <c r="A89" s="220" t="s">
        <v>385</v>
      </c>
      <c r="B89" s="45">
        <v>1528</v>
      </c>
      <c r="C89" s="45"/>
      <c r="D89" s="45"/>
      <c r="E89" s="45">
        <v>1528</v>
      </c>
      <c r="F89" s="18"/>
      <c r="G89" s="18"/>
    </row>
    <row r="90" spans="1:7" ht="12.75" customHeight="1">
      <c r="A90" s="31" t="s">
        <v>296</v>
      </c>
      <c r="B90" s="45">
        <v>1000</v>
      </c>
      <c r="C90" s="45"/>
      <c r="D90" s="45"/>
      <c r="E90" s="45">
        <v>1000</v>
      </c>
      <c r="G90" s="18"/>
    </row>
    <row r="91" spans="1:5" ht="12.75" customHeight="1">
      <c r="A91" s="277" t="s">
        <v>477</v>
      </c>
      <c r="B91" s="271">
        <v>300</v>
      </c>
      <c r="C91" s="271"/>
      <c r="D91" s="271"/>
      <c r="E91" s="271">
        <v>300</v>
      </c>
    </row>
    <row r="92" spans="1:5" ht="12.75" customHeight="1">
      <c r="A92" s="31" t="s">
        <v>387</v>
      </c>
      <c r="B92" s="45">
        <v>310</v>
      </c>
      <c r="C92" s="45"/>
      <c r="D92" s="45"/>
      <c r="E92" s="45">
        <v>310</v>
      </c>
    </row>
    <row r="93" spans="1:5" ht="12.75" customHeight="1">
      <c r="A93" s="94" t="s">
        <v>526</v>
      </c>
      <c r="B93" s="29">
        <v>2117</v>
      </c>
      <c r="C93" s="29"/>
      <c r="D93" s="29"/>
      <c r="E93" s="29">
        <v>2117</v>
      </c>
    </row>
    <row r="94" spans="1:5" ht="4.5" customHeight="1">
      <c r="A94" s="3"/>
      <c r="B94" s="14"/>
      <c r="C94" s="14"/>
      <c r="D94" s="14"/>
      <c r="E94" s="14"/>
    </row>
    <row r="95" spans="1:5" ht="12.75" customHeight="1">
      <c r="A95" s="60" t="s">
        <v>231</v>
      </c>
      <c r="B95" s="14"/>
      <c r="C95" s="14"/>
      <c r="D95" s="14"/>
      <c r="E95" s="14"/>
    </row>
    <row r="96" spans="1:5" ht="12.75" customHeight="1">
      <c r="A96" s="70" t="s">
        <v>476</v>
      </c>
      <c r="B96" s="14"/>
      <c r="C96" s="14"/>
      <c r="D96" s="14"/>
      <c r="E96" s="14"/>
    </row>
    <row r="97" spans="1:5" ht="12.75" customHeight="1">
      <c r="A97" s="220" t="s">
        <v>389</v>
      </c>
      <c r="B97" s="45">
        <v>100</v>
      </c>
      <c r="C97" s="45"/>
      <c r="D97" s="45"/>
      <c r="E97" s="45">
        <v>100</v>
      </c>
    </row>
    <row r="98" spans="1:5" ht="12.75" customHeight="1">
      <c r="A98" s="94" t="s">
        <v>532</v>
      </c>
      <c r="B98" s="29">
        <v>80</v>
      </c>
      <c r="C98" s="29"/>
      <c r="D98" s="29"/>
      <c r="E98" s="29">
        <v>80</v>
      </c>
    </row>
    <row r="99" spans="1:5" ht="12.75" customHeight="1">
      <c r="A99" s="70" t="s">
        <v>317</v>
      </c>
      <c r="B99" s="14"/>
      <c r="C99" s="14"/>
      <c r="D99" s="14"/>
      <c r="E99" s="14"/>
    </row>
    <row r="100" spans="1:5" ht="12.75" customHeight="1">
      <c r="A100" s="220" t="s">
        <v>467</v>
      </c>
      <c r="B100" s="45">
        <v>1500</v>
      </c>
      <c r="C100" s="45"/>
      <c r="D100" s="45"/>
      <c r="E100" s="45">
        <v>1500</v>
      </c>
    </row>
    <row r="101" spans="1:5" ht="4.5" customHeight="1">
      <c r="A101" s="205"/>
      <c r="B101" s="14"/>
      <c r="C101" s="14"/>
      <c r="D101" s="14"/>
      <c r="E101" s="42"/>
    </row>
    <row r="102" spans="1:5" ht="12.75">
      <c r="A102" s="61" t="s">
        <v>99</v>
      </c>
      <c r="B102" s="14"/>
      <c r="C102" s="14"/>
      <c r="D102" s="14"/>
      <c r="E102" s="42"/>
    </row>
    <row r="103" spans="1:7" ht="12.75">
      <c r="A103" s="69" t="s">
        <v>91</v>
      </c>
      <c r="B103" s="14"/>
      <c r="C103" s="14"/>
      <c r="D103" s="14"/>
      <c r="E103" s="42"/>
      <c r="G103" s="18"/>
    </row>
    <row r="104" spans="1:7" ht="12.75">
      <c r="A104" s="63" t="s">
        <v>154</v>
      </c>
      <c r="B104" s="45">
        <v>100</v>
      </c>
      <c r="C104" s="45"/>
      <c r="D104" s="14"/>
      <c r="E104" s="87">
        <v>100</v>
      </c>
      <c r="G104" s="18"/>
    </row>
    <row r="105" spans="1:5" ht="12.75">
      <c r="A105" s="37" t="s">
        <v>107</v>
      </c>
      <c r="B105" s="29">
        <v>40</v>
      </c>
      <c r="C105" s="29"/>
      <c r="D105" s="29"/>
      <c r="E105" s="86">
        <v>40</v>
      </c>
    </row>
    <row r="106" spans="1:5" ht="12.75">
      <c r="A106" s="37" t="s">
        <v>404</v>
      </c>
      <c r="B106" s="29">
        <v>350</v>
      </c>
      <c r="C106" s="29"/>
      <c r="D106" s="29"/>
      <c r="E106" s="86">
        <v>350</v>
      </c>
    </row>
    <row r="107" spans="1:5" ht="12.75">
      <c r="A107" s="69" t="s">
        <v>291</v>
      </c>
      <c r="B107" s="14"/>
      <c r="C107" s="14"/>
      <c r="D107" s="14"/>
      <c r="E107" s="42"/>
    </row>
    <row r="108" spans="1:5" ht="12.75">
      <c r="A108" s="63" t="s">
        <v>498</v>
      </c>
      <c r="B108" s="45">
        <v>52</v>
      </c>
      <c r="C108" s="45"/>
      <c r="D108" s="45"/>
      <c r="E108" s="87">
        <v>52</v>
      </c>
    </row>
    <row r="109" spans="1:5" ht="4.5" customHeight="1">
      <c r="A109" s="77"/>
      <c r="B109" s="184"/>
      <c r="C109" s="184"/>
      <c r="D109" s="184"/>
      <c r="E109" s="188"/>
    </row>
    <row r="110" spans="1:5" ht="12.75" customHeight="1">
      <c r="A110" s="90" t="s">
        <v>138</v>
      </c>
      <c r="B110" s="14"/>
      <c r="C110" s="14"/>
      <c r="D110" s="14"/>
      <c r="E110" s="42"/>
    </row>
    <row r="111" spans="1:5" ht="12.75" customHeight="1">
      <c r="A111" s="91" t="s">
        <v>323</v>
      </c>
      <c r="B111" s="14"/>
      <c r="C111" s="14"/>
      <c r="D111" s="14"/>
      <c r="E111" s="42"/>
    </row>
    <row r="112" spans="1:5" ht="12.75" customHeight="1">
      <c r="A112" s="204" t="s">
        <v>382</v>
      </c>
      <c r="B112" s="64">
        <v>800</v>
      </c>
      <c r="C112" s="64"/>
      <c r="D112" s="64"/>
      <c r="E112" s="173">
        <v>800</v>
      </c>
    </row>
    <row r="113" spans="1:5" ht="12.75">
      <c r="A113" s="91" t="s">
        <v>139</v>
      </c>
      <c r="B113" s="14"/>
      <c r="C113" s="14"/>
      <c r="D113" s="14"/>
      <c r="E113" s="42"/>
    </row>
    <row r="114" spans="1:7" ht="12.75">
      <c r="A114" s="267" t="s">
        <v>469</v>
      </c>
      <c r="B114" s="45">
        <v>944</v>
      </c>
      <c r="C114" s="45"/>
      <c r="D114" s="45"/>
      <c r="E114" s="87">
        <v>944</v>
      </c>
      <c r="G114" s="18"/>
    </row>
    <row r="115" spans="1:5" ht="12.75">
      <c r="A115" s="267" t="s">
        <v>486</v>
      </c>
      <c r="B115" s="45">
        <v>200</v>
      </c>
      <c r="C115" s="45"/>
      <c r="D115" s="45"/>
      <c r="E115" s="87">
        <v>200</v>
      </c>
    </row>
    <row r="116" spans="1:7" ht="12.75">
      <c r="A116" s="189" t="s">
        <v>140</v>
      </c>
      <c r="B116" s="207">
        <f>SUM(B9:B55)+SUM(B70:B115)</f>
        <v>136386.3</v>
      </c>
      <c r="C116" s="207">
        <f>SUM(C9:C55)+SUM(C70:C115)</f>
        <v>34400</v>
      </c>
      <c r="D116" s="207"/>
      <c r="E116" s="207">
        <f>SUM(E9:E55)+SUM(E70:E115)</f>
        <v>101986.3</v>
      </c>
      <c r="F116" s="18"/>
      <c r="G116" s="18"/>
    </row>
    <row r="117" spans="1:5" ht="12" customHeight="1">
      <c r="A117" s="89"/>
      <c r="B117" s="18"/>
      <c r="C117" s="18"/>
      <c r="D117" s="18"/>
      <c r="E117" s="197"/>
    </row>
    <row r="118" spans="1:5" ht="12" customHeight="1">
      <c r="A118" s="89"/>
      <c r="B118" s="18"/>
      <c r="C118" s="18"/>
      <c r="D118" s="18"/>
      <c r="E118" s="206"/>
    </row>
    <row r="119" spans="1:5" ht="12.75">
      <c r="A119" s="169" t="s">
        <v>499</v>
      </c>
      <c r="B119" s="198"/>
      <c r="C119" s="198"/>
      <c r="D119" s="301">
        <f>SUM(D116:E116)</f>
        <v>101986.3</v>
      </c>
      <c r="E119" s="301"/>
    </row>
    <row r="120" spans="1:5" ht="12.75">
      <c r="A120" s="210"/>
      <c r="B120" s="19"/>
      <c r="C120" s="19"/>
      <c r="D120" s="233"/>
      <c r="E120" s="233"/>
    </row>
    <row r="121" spans="1:5" ht="13.5" thickBot="1">
      <c r="A121" s="78" t="s">
        <v>136</v>
      </c>
      <c r="B121" s="112"/>
      <c r="C121" s="112"/>
      <c r="D121" s="302">
        <f>SUM('P,F,BV'!D501+KV!D119)</f>
        <v>372976.30000000005</v>
      </c>
      <c r="E121" s="302"/>
    </row>
    <row r="122" ht="13.5" thickTop="1">
      <c r="G122" s="18"/>
    </row>
    <row r="123" ht="12.75">
      <c r="G123" s="18"/>
    </row>
  </sheetData>
  <sheetProtection/>
  <mergeCells count="11">
    <mergeCell ref="D64:E64"/>
    <mergeCell ref="D119:E119"/>
    <mergeCell ref="D121:E121"/>
    <mergeCell ref="A2:E2"/>
    <mergeCell ref="A4:A6"/>
    <mergeCell ref="B4:B6"/>
    <mergeCell ref="C4:C6"/>
    <mergeCell ref="D4:E4"/>
    <mergeCell ref="A64:A66"/>
    <mergeCell ref="B64:B66"/>
    <mergeCell ref="C64:C66"/>
  </mergeCells>
  <printOptions horizontalCentered="1"/>
  <pageMargins left="0.5905511811023623" right="0.5905511811023623" top="0.7874015748031497" bottom="0.7874015748031497" header="0.31496062992125984" footer="0.31496062992125984"/>
  <pageSetup firstPageNumber="20" useFirstPageNumber="1" horizontalDpi="600" verticalDpi="600" orientation="portrait" paperSize="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9.50390625" style="0" customWidth="1"/>
  </cols>
  <sheetData>
    <row r="2" spans="1:2" ht="12.75">
      <c r="A2" s="169" t="s">
        <v>216</v>
      </c>
      <c r="B2" s="170" t="s">
        <v>197</v>
      </c>
    </row>
    <row r="3" spans="1:2" ht="12.75">
      <c r="A3" s="210"/>
      <c r="B3" s="211"/>
    </row>
    <row r="4" spans="1:3" ht="12.75">
      <c r="A4" s="138" t="s">
        <v>373</v>
      </c>
      <c r="B4" s="253">
        <v>2500</v>
      </c>
      <c r="C4" s="252"/>
    </row>
    <row r="5" spans="1:2" ht="12.75">
      <c r="A5" s="138" t="s">
        <v>375</v>
      </c>
      <c r="B5" s="219">
        <v>4500</v>
      </c>
    </row>
    <row r="6" spans="1:2" ht="12.75">
      <c r="A6" s="208" t="s">
        <v>376</v>
      </c>
      <c r="B6" s="219"/>
    </row>
    <row r="7" spans="1:2" ht="12.75">
      <c r="A7" s="208" t="s">
        <v>377</v>
      </c>
      <c r="B7" s="219"/>
    </row>
    <row r="8" spans="1:2" ht="12.75">
      <c r="A8" s="208" t="s">
        <v>378</v>
      </c>
      <c r="B8" s="219">
        <v>480</v>
      </c>
    </row>
    <row r="9" spans="1:4" ht="12.75">
      <c r="A9" s="116" t="s">
        <v>379</v>
      </c>
      <c r="B9" s="212"/>
      <c r="D9" s="18"/>
    </row>
    <row r="10" spans="1:2" ht="12.75">
      <c r="A10" s="199" t="s">
        <v>380</v>
      </c>
      <c r="B10" s="88"/>
    </row>
    <row r="11" spans="1:2" ht="12.75">
      <c r="A11" s="116" t="s">
        <v>527</v>
      </c>
      <c r="B11" s="88">
        <v>1050</v>
      </c>
    </row>
    <row r="12" spans="1:4" ht="12.75">
      <c r="A12" s="172" t="s">
        <v>399</v>
      </c>
      <c r="B12" s="88">
        <v>5000</v>
      </c>
      <c r="C12" s="18"/>
      <c r="D12" s="18"/>
    </row>
    <row r="13" spans="1:3" ht="12.75">
      <c r="A13" s="172" t="s">
        <v>391</v>
      </c>
      <c r="B13" s="88">
        <v>3600</v>
      </c>
      <c r="C13" s="18"/>
    </row>
    <row r="14" spans="1:3" ht="12.75">
      <c r="A14" s="172" t="s">
        <v>392</v>
      </c>
      <c r="B14" s="88">
        <v>3900</v>
      </c>
      <c r="C14" s="18"/>
    </row>
    <row r="15" spans="1:3" ht="12.75">
      <c r="A15" s="172" t="s">
        <v>393</v>
      </c>
      <c r="B15" s="88">
        <v>3800</v>
      </c>
      <c r="C15" s="18"/>
    </row>
    <row r="16" spans="1:3" ht="12.75">
      <c r="A16" s="172" t="s">
        <v>394</v>
      </c>
      <c r="B16" s="88">
        <v>3000</v>
      </c>
      <c r="C16" s="18"/>
    </row>
    <row r="17" spans="1:3" ht="12.75">
      <c r="A17" s="172" t="s">
        <v>395</v>
      </c>
      <c r="B17" s="88">
        <v>2500</v>
      </c>
      <c r="C17" s="18"/>
    </row>
    <row r="18" spans="1:3" ht="12.75">
      <c r="A18" s="172" t="s">
        <v>396</v>
      </c>
      <c r="B18" s="88">
        <v>1000</v>
      </c>
      <c r="C18" s="18"/>
    </row>
    <row r="19" spans="1:3" ht="12.75">
      <c r="A19" s="172" t="s">
        <v>397</v>
      </c>
      <c r="B19" s="88">
        <v>1660</v>
      </c>
      <c r="C19" s="18"/>
    </row>
    <row r="20" spans="1:3" ht="12.75">
      <c r="A20" s="172" t="s">
        <v>398</v>
      </c>
      <c r="B20" s="88">
        <v>200</v>
      </c>
      <c r="C20" s="18"/>
    </row>
    <row r="21" spans="1:3" ht="12.75">
      <c r="A21" s="172"/>
      <c r="B21" s="88"/>
      <c r="C21" s="18"/>
    </row>
    <row r="22" spans="1:2" ht="12.75">
      <c r="A22" s="172"/>
      <c r="B22" s="88"/>
    </row>
    <row r="24" spans="1:2" ht="12.75">
      <c r="A24" s="169" t="s">
        <v>214</v>
      </c>
      <c r="B24" s="171">
        <f>SUM(B4:B20)</f>
        <v>33190</v>
      </c>
    </row>
    <row r="26" ht="12.75">
      <c r="B26" s="1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Svitavy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buresomi</dc:creator>
  <cp:keywords/>
  <dc:description/>
  <cp:lastModifiedBy>buresomi</cp:lastModifiedBy>
  <cp:lastPrinted>2016-03-02T09:11:50Z</cp:lastPrinted>
  <dcterms:created xsi:type="dcterms:W3CDTF">2002-09-10T06:20:28Z</dcterms:created>
  <dcterms:modified xsi:type="dcterms:W3CDTF">2016-03-02T09:11:51Z</dcterms:modified>
  <cp:category/>
  <cp:version/>
  <cp:contentType/>
  <cp:contentStatus/>
</cp:coreProperties>
</file>